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fs\fs\IR\INVESTOR RELATIONS\PREZENTACIJE + XLs\2023\Q32023\"/>
    </mc:Choice>
  </mc:AlternateContent>
  <xr:revisionPtr revIDLastSave="0" documentId="13_ncr:1_{050CF110-3B19-4754-B243-3D7CE9022DF8}" xr6:coauthVersionLast="47" xr6:coauthVersionMax="47" xr10:uidLastSave="{00000000-0000-0000-0000-000000000000}"/>
  <bookViews>
    <workbookView xWindow="-110" yWindow="-110" windowWidth="19420" windowHeight="10420" tabRatio="944" xr2:uid="{00000000-000D-0000-FFFF-FFFF00000000}"/>
  </bookViews>
  <sheets>
    <sheet name="Cover" sheetId="214" r:id="rId1"/>
    <sheet name="Income Statement" sheetId="220" r:id="rId2"/>
    <sheet name="Balance Sheet" sheetId="221" r:id="rId3"/>
    <sheet name="Consolidated Capital Adequacy" sheetId="222" r:id="rId4"/>
    <sheet name="Asset Quality - NPLs" sheetId="219" r:id="rId5"/>
    <sheet name="Deposits" sheetId="215" r:id="rId6"/>
    <sheet name="Yields" sheetId="216" r:id="rId7"/>
    <sheet name="Subsidiaries - Income Statement" sheetId="223" r:id="rId8"/>
    <sheet name="Subsidiaries - Balance Sheet" sheetId="224" r:id="rId9"/>
    <sheet name="Performance_Indicators" sheetId="217" r:id="rId10"/>
    <sheet name="Other Information" sheetId="218"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NPLs'!$1:$128</definedName>
    <definedName name="_xlnm.Print_Area" localSheetId="2">'Balance Sheet'!$A$1:$AD$93</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Statement'!$B$1:$AE$54</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Sheet'!$A$1:$AD$387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8" i="222" l="1"/>
  <c r="AD38" i="222"/>
  <c r="AC38" i="222"/>
  <c r="AB38" i="222"/>
  <c r="AA38" i="222"/>
  <c r="Z38" i="222"/>
  <c r="Y38" i="222"/>
  <c r="X38" i="222"/>
  <c r="W38" i="222"/>
  <c r="V38" i="222"/>
  <c r="U38" i="222"/>
  <c r="T38" i="222"/>
  <c r="S38" i="222"/>
  <c r="R38" i="222"/>
  <c r="Q38" i="222"/>
  <c r="P38" i="222"/>
  <c r="O38" i="222"/>
  <c r="N38" i="222"/>
  <c r="M38" i="222"/>
  <c r="L38" i="222"/>
  <c r="K38" i="222"/>
  <c r="J38" i="222"/>
  <c r="I38" i="222"/>
  <c r="H38" i="222"/>
  <c r="G38" i="222"/>
  <c r="F38" i="222"/>
  <c r="E38" i="222"/>
  <c r="D38" i="222"/>
  <c r="C38" i="222"/>
  <c r="B38" i="222"/>
  <c r="AE37" i="222"/>
  <c r="AD37" i="222"/>
  <c r="AC37" i="222"/>
  <c r="Y37" i="222"/>
  <c r="V37" i="222"/>
  <c r="U37" i="222"/>
  <c r="T37" i="222"/>
  <c r="S37" i="222"/>
  <c r="M37" i="222"/>
  <c r="F37" i="222"/>
  <c r="E37" i="222"/>
  <c r="AE36" i="222"/>
  <c r="AD36" i="222"/>
  <c r="AC36" i="222"/>
  <c r="AB36" i="222"/>
  <c r="AA36" i="222"/>
  <c r="Z36" i="222"/>
  <c r="Y36" i="222"/>
  <c r="X36" i="222"/>
  <c r="W36" i="222"/>
  <c r="V36" i="222"/>
  <c r="U36" i="222"/>
  <c r="T36" i="222"/>
  <c r="S36" i="222"/>
  <c r="R36" i="222"/>
  <c r="Q36" i="222"/>
  <c r="P36" i="222"/>
  <c r="O36" i="222"/>
  <c r="N36" i="222"/>
  <c r="M36" i="222"/>
  <c r="L36" i="222"/>
  <c r="K36" i="222"/>
  <c r="J36" i="222"/>
  <c r="I36" i="222"/>
  <c r="G36" i="222"/>
  <c r="F36" i="222"/>
  <c r="E36" i="222"/>
  <c r="D36" i="222"/>
  <c r="C36" i="222"/>
  <c r="B36" i="222"/>
  <c r="AD35" i="222"/>
  <c r="AC35" i="222"/>
  <c r="Z35" i="222"/>
  <c r="V35" i="222"/>
  <c r="U35" i="222"/>
  <c r="R35" i="222"/>
  <c r="J35" i="222"/>
  <c r="B35" i="222"/>
  <c r="AB32" i="222"/>
  <c r="AB37" i="222" s="1"/>
  <c r="AA32" i="222"/>
  <c r="AA37" i="222" s="1"/>
  <c r="Z32" i="222"/>
  <c r="Z37" i="222" s="1"/>
  <c r="Y32" i="222"/>
  <c r="Y30" i="222" s="1"/>
  <c r="Y35" i="222" s="1"/>
  <c r="X32" i="222"/>
  <c r="X37" i="222" s="1"/>
  <c r="W32" i="222"/>
  <c r="W37" i="222" s="1"/>
  <c r="R32" i="222"/>
  <c r="R37" i="222" s="1"/>
  <c r="Q32" i="222"/>
  <c r="Q37" i="222" s="1"/>
  <c r="P32" i="222"/>
  <c r="P37" i="222" s="1"/>
  <c r="O32" i="222"/>
  <c r="O37" i="222" s="1"/>
  <c r="N32" i="222"/>
  <c r="N37" i="222" s="1"/>
  <c r="M32" i="222"/>
  <c r="M30" i="222" s="1"/>
  <c r="M35" i="222" s="1"/>
  <c r="L32" i="222"/>
  <c r="L37" i="222" s="1"/>
  <c r="K32" i="222"/>
  <c r="K37" i="222" s="1"/>
  <c r="J32" i="222"/>
  <c r="J37" i="222" s="1"/>
  <c r="I32" i="222"/>
  <c r="I37" i="222" s="1"/>
  <c r="H32" i="222"/>
  <c r="H37" i="222" s="1"/>
  <c r="G32" i="222"/>
  <c r="G37" i="222" s="1"/>
  <c r="F32" i="222"/>
  <c r="E32" i="222"/>
  <c r="E30" i="222" s="1"/>
  <c r="E35" i="222" s="1"/>
  <c r="D32" i="222"/>
  <c r="D37" i="222" s="1"/>
  <c r="C32" i="222"/>
  <c r="C37" i="222" s="1"/>
  <c r="B32" i="222"/>
  <c r="B37" i="222" s="1"/>
  <c r="H31" i="222"/>
  <c r="H36" i="222" s="1"/>
  <c r="AE30" i="222"/>
  <c r="AE35" i="222" s="1"/>
  <c r="AD30" i="222"/>
  <c r="AC30" i="222"/>
  <c r="AA30" i="222"/>
  <c r="AA35" i="222" s="1"/>
  <c r="Z30" i="222"/>
  <c r="X30" i="222"/>
  <c r="X35" i="222" s="1"/>
  <c r="W30" i="222"/>
  <c r="W35" i="222" s="1"/>
  <c r="V30" i="222"/>
  <c r="U30" i="222"/>
  <c r="T30" i="222"/>
  <c r="T35" i="222" s="1"/>
  <c r="S30" i="222"/>
  <c r="S35" i="222" s="1"/>
  <c r="R30" i="222"/>
  <c r="P30" i="222"/>
  <c r="P35" i="222" s="1"/>
  <c r="O30" i="222"/>
  <c r="O35" i="222" s="1"/>
  <c r="N30" i="222"/>
  <c r="N35" i="222" s="1"/>
  <c r="K30" i="222"/>
  <c r="K35" i="222" s="1"/>
  <c r="J30" i="222"/>
  <c r="H30" i="222"/>
  <c r="H35" i="222" s="1"/>
  <c r="G30" i="222"/>
  <c r="G35" i="222" s="1"/>
  <c r="F30" i="222"/>
  <c r="F35" i="222" s="1"/>
  <c r="C30" i="222"/>
  <c r="C35" i="222" s="1"/>
  <c r="B30" i="222"/>
  <c r="AE27" i="222"/>
  <c r="AD27" i="222"/>
  <c r="AC27" i="222"/>
  <c r="AB27" i="222"/>
  <c r="AA27" i="222"/>
  <c r="Z27" i="222"/>
  <c r="Y27" i="222"/>
  <c r="X27" i="222"/>
  <c r="W27" i="222"/>
  <c r="V27" i="222"/>
  <c r="U27" i="222"/>
  <c r="T27" i="222"/>
  <c r="S27" i="222"/>
  <c r="R27" i="222"/>
  <c r="Q27" i="222"/>
  <c r="P27" i="222"/>
  <c r="O27" i="222"/>
  <c r="N27" i="222"/>
  <c r="AE24" i="222"/>
  <c r="AD24" i="222"/>
  <c r="AC24" i="222"/>
  <c r="AB24" i="222"/>
  <c r="AA24" i="222"/>
  <c r="Z24" i="222"/>
  <c r="Y24" i="222"/>
  <c r="X24" i="222"/>
  <c r="X9" i="222" s="1"/>
  <c r="W24" i="222"/>
  <c r="V24" i="222"/>
  <c r="U24" i="222"/>
  <c r="T24" i="222"/>
  <c r="S24" i="222"/>
  <c r="R24" i="222"/>
  <c r="AE19" i="222"/>
  <c r="AD19" i="222"/>
  <c r="AD10" i="222" s="1"/>
  <c r="AC19" i="222"/>
  <c r="AC10" i="222" s="1"/>
  <c r="AB19" i="222"/>
  <c r="AA19" i="222"/>
  <c r="Z19" i="222"/>
  <c r="Y19" i="222"/>
  <c r="Y10" i="222" s="1"/>
  <c r="X19" i="222"/>
  <c r="W19" i="222"/>
  <c r="V19" i="222"/>
  <c r="V10" i="222" s="1"/>
  <c r="U19" i="222"/>
  <c r="U10" i="222" s="1"/>
  <c r="T19" i="222"/>
  <c r="S19" i="222"/>
  <c r="R19" i="222"/>
  <c r="Q19" i="222"/>
  <c r="Q10" i="222" s="1"/>
  <c r="P19" i="222"/>
  <c r="O19" i="222"/>
  <c r="N19" i="222"/>
  <c r="N10" i="222" s="1"/>
  <c r="M19" i="222"/>
  <c r="M10" i="222" s="1"/>
  <c r="L19" i="222"/>
  <c r="K19" i="222"/>
  <c r="J19" i="222"/>
  <c r="I19" i="222"/>
  <c r="I10" i="222" s="1"/>
  <c r="H19" i="222"/>
  <c r="G19" i="222"/>
  <c r="F19" i="222"/>
  <c r="F10" i="222" s="1"/>
  <c r="E19" i="222"/>
  <c r="E10" i="222" s="1"/>
  <c r="D19" i="222"/>
  <c r="C19" i="222"/>
  <c r="B19" i="222"/>
  <c r="AE16" i="222"/>
  <c r="AD16" i="222"/>
  <c r="AC16" i="222"/>
  <c r="AB16" i="222"/>
  <c r="AA16" i="222"/>
  <c r="Z16" i="222"/>
  <c r="Y16" i="222"/>
  <c r="X16" i="222"/>
  <c r="W16" i="222"/>
  <c r="V16" i="222"/>
  <c r="U16" i="222"/>
  <c r="T16" i="222"/>
  <c r="S16" i="222"/>
  <c r="R16" i="222"/>
  <c r="Q16" i="222"/>
  <c r="P16" i="222"/>
  <c r="O16" i="222"/>
  <c r="N16" i="222"/>
  <c r="M16" i="222"/>
  <c r="L16" i="222"/>
  <c r="K16" i="222"/>
  <c r="J16" i="222"/>
  <c r="I16" i="222"/>
  <c r="H16" i="222"/>
  <c r="G16" i="222"/>
  <c r="F16" i="222"/>
  <c r="E16" i="222"/>
  <c r="D16" i="222"/>
  <c r="C16" i="222"/>
  <c r="B16" i="222"/>
  <c r="AB14" i="222"/>
  <c r="AA14" i="222"/>
  <c r="AE10" i="222"/>
  <c r="AE9" i="222" s="1"/>
  <c r="AB10" i="222"/>
  <c r="AA10" i="222"/>
  <c r="AA7" i="222" s="1"/>
  <c r="Z10" i="222"/>
  <c r="X10" i="222"/>
  <c r="W10" i="222"/>
  <c r="W9" i="222" s="1"/>
  <c r="T10" i="222"/>
  <c r="T7" i="222" s="1"/>
  <c r="S10" i="222"/>
  <c r="S7" i="222" s="1"/>
  <c r="R10" i="222"/>
  <c r="P10" i="222"/>
  <c r="O10" i="222"/>
  <c r="O9" i="222" s="1"/>
  <c r="L10" i="222"/>
  <c r="K10" i="222"/>
  <c r="K7" i="222" s="1"/>
  <c r="J10" i="222"/>
  <c r="H10" i="222"/>
  <c r="H7" i="222" s="1"/>
  <c r="G10" i="222"/>
  <c r="G9" i="222" s="1"/>
  <c r="D10" i="222"/>
  <c r="C10" i="222"/>
  <c r="C7" i="222" s="1"/>
  <c r="B10" i="222"/>
  <c r="Z9" i="222"/>
  <c r="Z6" i="222" s="1"/>
  <c r="R9" i="222"/>
  <c r="R6" i="222" s="1"/>
  <c r="P9" i="222"/>
  <c r="J9" i="222"/>
  <c r="J6" i="222" s="1"/>
  <c r="H9" i="222"/>
  <c r="B9" i="222"/>
  <c r="B6" i="222" s="1"/>
  <c r="P8" i="222"/>
  <c r="P5" i="222" s="1"/>
  <c r="H8" i="222"/>
  <c r="H5" i="222" s="1"/>
  <c r="Z7" i="222"/>
  <c r="R7" i="222"/>
  <c r="J7" i="222"/>
  <c r="B7" i="222"/>
  <c r="AE93" i="221"/>
  <c r="AD93" i="221"/>
  <c r="AC93" i="221"/>
  <c r="AB93" i="221"/>
  <c r="AA93" i="221"/>
  <c r="Z93" i="221"/>
  <c r="Y93" i="221"/>
  <c r="W93" i="221"/>
  <c r="V93" i="221"/>
  <c r="U93" i="221"/>
  <c r="AE92" i="221"/>
  <c r="AD92" i="221"/>
  <c r="AC92" i="221"/>
  <c r="AB92" i="221"/>
  <c r="AA92" i="221"/>
  <c r="Z92" i="221"/>
  <c r="Y92" i="221"/>
  <c r="W92" i="221"/>
  <c r="V92" i="221"/>
  <c r="U92" i="221"/>
  <c r="AE50" i="221"/>
  <c r="AD50" i="221"/>
  <c r="AE47" i="221"/>
  <c r="AD47" i="221"/>
  <c r="AC47" i="221"/>
  <c r="AB47" i="221"/>
  <c r="AA47" i="221"/>
  <c r="Z47" i="221"/>
  <c r="Y47" i="221"/>
  <c r="W47" i="221"/>
  <c r="V47" i="221"/>
  <c r="U47" i="221"/>
  <c r="AE46" i="221"/>
  <c r="AD46" i="221"/>
  <c r="AC46" i="221"/>
  <c r="AB46" i="221"/>
  <c r="AA46" i="221"/>
  <c r="Z46" i="221"/>
  <c r="Y46" i="221"/>
  <c r="W46" i="221"/>
  <c r="V46" i="221"/>
  <c r="U46" i="221"/>
  <c r="E7" i="222" l="1"/>
  <c r="E9" i="222"/>
  <c r="M9" i="222"/>
  <c r="M7" i="222"/>
  <c r="U7" i="222"/>
  <c r="U9" i="222"/>
  <c r="AC9" i="222"/>
  <c r="AC7" i="222"/>
  <c r="G8" i="222"/>
  <c r="G5" i="222" s="1"/>
  <c r="G6" i="222"/>
  <c r="F9" i="222"/>
  <c r="F7" i="222"/>
  <c r="V7" i="222"/>
  <c r="V9" i="222"/>
  <c r="X6" i="222"/>
  <c r="X8" i="222"/>
  <c r="X5" i="222" s="1"/>
  <c r="W6" i="222"/>
  <c r="W8" i="222"/>
  <c r="W5" i="222" s="1"/>
  <c r="N9" i="222"/>
  <c r="N7" i="222"/>
  <c r="AD7" i="222"/>
  <c r="AD9" i="222"/>
  <c r="O8" i="222"/>
  <c r="O5" i="222" s="1"/>
  <c r="O6" i="222"/>
  <c r="AB7" i="222"/>
  <c r="AE6" i="222"/>
  <c r="AE8" i="222"/>
  <c r="AE5" i="222" s="1"/>
  <c r="I9" i="222"/>
  <c r="I7" i="222"/>
  <c r="Q7" i="222"/>
  <c r="Q9" i="222"/>
  <c r="Y9" i="222"/>
  <c r="Y7" i="222"/>
  <c r="G7" i="222"/>
  <c r="O7" i="222"/>
  <c r="W7" i="222"/>
  <c r="AE7" i="222"/>
  <c r="C9" i="222"/>
  <c r="K9" i="222"/>
  <c r="S9" i="222"/>
  <c r="AA9" i="222"/>
  <c r="I30" i="222"/>
  <c r="I35" i="222" s="1"/>
  <c r="Q30" i="222"/>
  <c r="Q35" i="222" s="1"/>
  <c r="P7" i="222"/>
  <c r="X7" i="222"/>
  <c r="B8" i="222"/>
  <c r="B5" i="222" s="1"/>
  <c r="J8" i="222"/>
  <c r="J5" i="222" s="1"/>
  <c r="R8" i="222"/>
  <c r="R5" i="222" s="1"/>
  <c r="Z8" i="222"/>
  <c r="Z5" i="222" s="1"/>
  <c r="D9" i="222"/>
  <c r="L9" i="222"/>
  <c r="T9" i="222"/>
  <c r="AB9" i="222"/>
  <c r="P6" i="222"/>
  <c r="D30" i="222"/>
  <c r="D35" i="222" s="1"/>
  <c r="L30" i="222"/>
  <c r="L35" i="222" s="1"/>
  <c r="AB30" i="222"/>
  <c r="AB35" i="222" s="1"/>
  <c r="H6" i="222"/>
  <c r="Y6" i="222" l="1"/>
  <c r="Y8" i="222"/>
  <c r="Y5" i="222" s="1"/>
  <c r="E8" i="222"/>
  <c r="E5" i="222" s="1"/>
  <c r="E6" i="222"/>
  <c r="Q6" i="222"/>
  <c r="Q8" i="222"/>
  <c r="Q5" i="222" s="1"/>
  <c r="AD8" i="222"/>
  <c r="AD5" i="222" s="1"/>
  <c r="AD6" i="222"/>
  <c r="AC8" i="222"/>
  <c r="AC5" i="222" s="1"/>
  <c r="AC6" i="222"/>
  <c r="T8" i="222"/>
  <c r="T5" i="222" s="1"/>
  <c r="T6" i="222"/>
  <c r="I6" i="222"/>
  <c r="I8" i="222"/>
  <c r="I5" i="222" s="1"/>
  <c r="V8" i="222"/>
  <c r="V5" i="222" s="1"/>
  <c r="V6" i="222"/>
  <c r="U8" i="222"/>
  <c r="U5" i="222" s="1"/>
  <c r="U6" i="222"/>
  <c r="S8" i="222"/>
  <c r="S5" i="222" s="1"/>
  <c r="S6" i="222"/>
  <c r="L8" i="222"/>
  <c r="L5" i="222" s="1"/>
  <c r="L6" i="222"/>
  <c r="AB8" i="222"/>
  <c r="AB5" i="222" s="1"/>
  <c r="AB6" i="222"/>
  <c r="N8" i="222"/>
  <c r="N5" i="222" s="1"/>
  <c r="N6" i="222"/>
  <c r="K6" i="222"/>
  <c r="K8" i="222"/>
  <c r="K5" i="222" s="1"/>
  <c r="C8" i="222"/>
  <c r="C5" i="222" s="1"/>
  <c r="C6" i="222"/>
  <c r="D6" i="222"/>
  <c r="D8" i="222"/>
  <c r="D5" i="222" s="1"/>
  <c r="AA6" i="222"/>
  <c r="AA8" i="222"/>
  <c r="AA5" i="222" s="1"/>
  <c r="D7" i="222"/>
  <c r="L7" i="222"/>
  <c r="F8" i="222"/>
  <c r="F5" i="222" s="1"/>
  <c r="F6" i="222"/>
  <c r="M8" i="222"/>
  <c r="M5" i="222" s="1"/>
  <c r="M6" i="222"/>
  <c r="AB5" i="218" l="1"/>
  <c r="AA5" i="218"/>
  <c r="Z5" i="218"/>
  <c r="Y5" i="218"/>
  <c r="X5" i="218"/>
  <c r="F23" i="115" l="1"/>
  <c r="F22" i="115"/>
  <c r="I20" i="115"/>
  <c r="F20" i="115"/>
  <c r="F17" i="115"/>
  <c r="F16" i="115"/>
  <c r="L6" i="115"/>
</calcChain>
</file>

<file path=xl/sharedStrings.xml><?xml version="1.0" encoding="utf-8"?>
<sst xmlns="http://schemas.openxmlformats.org/spreadsheetml/2006/main" count="39472" uniqueCount="422">
  <si>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</si>
  <si>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</si>
  <si>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</si>
  <si>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</si>
  <si>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</si>
  <si>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</si>
  <si>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</si>
  <si>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</si>
  <si>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</si>
  <si>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</si>
  <si>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</si>
  <si>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</si>
  <si>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</si>
  <si>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</si>
  <si>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</si>
  <si>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</si>
  <si>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</si>
  <si>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</si>
  <si>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</si>
  <si>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</si>
  <si>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</si>
  <si>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</si>
  <si>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</si>
  <si>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</si>
  <si>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</si>
  <si>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</si>
  <si>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</si>
  <si>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</si>
  <si>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</si>
  <si>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</si>
  <si>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</si>
  <si>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</si>
  <si>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</si>
  <si>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</si>
  <si>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</si>
  <si>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</si>
  <si>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</si>
  <si>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</si>
  <si>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</si>
  <si>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</si>
  <si>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</si>
  <si>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</si>
  <si>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</si>
  <si>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</si>
  <si>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</si>
  <si>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</si>
  <si>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</si>
  <si>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</si>
  <si>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</si>
  <si>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</si>
  <si>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</si>
  <si>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</si>
  <si>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</si>
  <si>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</si>
  <si>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</si>
  <si>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</si>
  <si>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</si>
  <si>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</si>
  <si>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</si>
  <si>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</si>
  <si>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</si>
  <si>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</si>
  <si>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</si>
  <si>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</si>
  <si>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</si>
  <si>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</si>
  <si>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</si>
  <si>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</si>
  <si>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</si>
  <si>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</si>
  <si>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</si>
  <si>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</si>
  <si>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</si>
  <si>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</si>
  <si>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</si>
  <si>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</si>
  <si>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</si>
  <si>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</si>
  <si>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</si>
  <si>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</si>
  <si>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</si>
  <si>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</si>
  <si>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</si>
  <si>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</si>
  <si>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</si>
  <si>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</si>
  <si>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</si>
  <si>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</si>
  <si>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</si>
  <si>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</si>
  <si>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</si>
  <si>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</si>
  <si>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</si>
  <si>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</si>
  <si>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</si>
  <si>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</si>
  <si>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</si>
  <si>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</si>
  <si>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</si>
  <si>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</si>
  <si>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</si>
  <si>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</si>
  <si>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</si>
  <si>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</si>
  <si>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</si>
  <si>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</si>
  <si>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</si>
  <si>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</si>
  <si>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</si>
  <si>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</si>
  <si>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</si>
  <si>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</si>
  <si>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</si>
  <si>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</si>
  <si>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</si>
  <si>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</si>
  <si>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</si>
  <si>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</si>
  <si>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</si>
  <si>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</si>
  <si>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</si>
  <si>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</si>
  <si>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</si>
  <si>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</si>
  <si>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</si>
  <si>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</si>
  <si>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</si>
  <si>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</si>
  <si>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</si>
  <si>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</si>
  <si>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</si>
  <si>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</si>
  <si>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</si>
  <si>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</si>
  <si>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</si>
  <si>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</si>
  <si>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</si>
  <si>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</si>
  <si>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</si>
  <si>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</si>
  <si>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</si>
  <si>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</si>
  <si>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</si>
  <si>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</si>
  <si>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</si>
  <si>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</si>
  <si>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</si>
  <si>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</si>
  <si>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</si>
  <si>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</si>
  <si>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</si>
  <si>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</si>
  <si>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</si>
  <si>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</si>
  <si>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</si>
  <si>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</si>
  <si>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</si>
  <si>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</si>
  <si>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</si>
  <si>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</si>
  <si>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</si>
  <si>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</si>
  <si>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</si>
  <si>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</si>
  <si>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</si>
  <si>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</si>
  <si>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</si>
  <si>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</si>
  <si>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</si>
  <si>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</si>
  <si>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</si>
  <si>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</si>
  <si>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</si>
  <si>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</si>
  <si>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</si>
  <si>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</si>
  <si>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</si>
  <si>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</si>
  <si>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</si>
  <si>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</si>
  <si>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</si>
  <si>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</si>
  <si>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</si>
  <si>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</si>
  <si>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</si>
  <si>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</si>
  <si>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</si>
  <si>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</si>
  <si>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</si>
  <si>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</si>
  <si>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</si>
  <si>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</si>
  <si>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</si>
  <si>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</si>
  <si>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</si>
  <si>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</si>
  <si>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</si>
  <si>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</si>
  <si>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</si>
  <si>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</si>
  <si>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</si>
  <si>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</si>
  <si>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</si>
  <si>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</si>
  <si>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</si>
  <si>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</si>
  <si>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</si>
  <si>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</si>
  <si>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</si>
  <si>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</si>
  <si>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</si>
  <si>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</si>
  <si>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</si>
  <si>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</si>
  <si>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</si>
  <si>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</si>
  <si>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</si>
  <si>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</si>
  <si>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</si>
  <si>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</si>
  <si>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</si>
  <si>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</si>
  <si>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</si>
  <si>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</si>
  <si>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</si>
  <si>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</si>
  <si>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</si>
  <si>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</si>
  <si>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</si>
  <si>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</si>
  <si>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</si>
  <si>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</si>
  <si>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</si>
  <si>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</si>
  <si>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</si>
  <si>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</si>
  <si>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</si>
  <si>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</si>
  <si>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</si>
  <si>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</si>
  <si>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</si>
  <si>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</si>
  <si>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</si>
  <si>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</si>
  <si>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</si>
  <si>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</si>
  <si>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</si>
  <si>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</si>
  <si>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</si>
  <si>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</si>
  <si>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</si>
  <si>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</si>
  <si>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</si>
  <si>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</si>
  <si>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</si>
  <si>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</si>
  <si>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</si>
  <si>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</si>
  <si>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</si>
  <si>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</si>
  <si>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</si>
  <si>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</si>
  <si>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</si>
  <si>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</si>
  <si>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</si>
  <si>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</si>
  <si>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</si>
  <si>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</si>
  <si>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</si>
  <si>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</si>
  <si>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</si>
  <si>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</si>
  <si>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</si>
  <si>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</si>
  <si>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</si>
  <si>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</si>
  <si>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</si>
  <si>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</si>
  <si>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</si>
  <si>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</si>
  <si>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</si>
  <si>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</si>
  <si>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</si>
  <si>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</si>
  <si>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</si>
  <si>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</si>
  <si>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</si>
  <si>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</si>
  <si>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</si>
  <si>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</si>
  <si>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</si>
  <si>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</si>
  <si>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</si>
  <si>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</si>
  <si>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</si>
  <si>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</si>
  <si>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</si>
  <si>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</si>
  <si>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</si>
  <si>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</si>
  <si>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</si>
  <si>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</si>
  <si>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</si>
  <si>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</si>
  <si>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</si>
  <si>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</si>
  <si>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</si>
  <si>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</si>
  <si>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</si>
  <si>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</si>
  <si>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</si>
  <si>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</si>
  <si>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</si>
  <si>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</si>
  <si>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</si>
  <si>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</si>
  <si>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</si>
  <si>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</si>
  <si>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</si>
  <si>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</si>
  <si>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</si>
  <si>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</si>
  <si>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</si>
  <si>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</si>
  <si>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</si>
  <si>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</si>
  <si>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</si>
  <si>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</si>
  <si>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</si>
  <si>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</si>
  <si>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</si>
  <si>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</si>
  <si>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</si>
  <si>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</si>
  <si>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</si>
  <si>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</si>
  <si>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</si>
  <si>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</si>
  <si>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</si>
  <si>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</si>
  <si>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</si>
  <si>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</si>
  <si>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</si>
  <si>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</si>
  <si>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</si>
  <si>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</si>
  <si>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</si>
  <si>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</si>
  <si>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</si>
  <si>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</si>
  <si>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</si>
  <si>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</si>
  <si>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</si>
  <si>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</si>
  <si>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</si>
  <si>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</si>
  <si>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</si>
  <si>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</si>
  <si>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</si>
  <si>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</si>
  <si>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</si>
  <si>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</si>
  <si>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</si>
  <si>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</si>
  <si>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</si>
  <si>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</si>
  <si>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</si>
  <si>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</si>
  <si>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</si>
  <si>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</si>
  <si>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</si>
  <si>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</si>
  <si>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</si>
  <si>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</si>
  <si>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</si>
  <si>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</si>
  <si>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</si>
  <si>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</si>
  <si>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</si>
  <si>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</si>
  <si>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</si>
  <si>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</si>
  <si>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</si>
  <si>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</si>
  <si>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</si>
  <si>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</si>
  <si>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NLB GROUP Key Financials - Q3 2023 results</t>
  </si>
  <si>
    <t>Deposits</t>
  </si>
  <si>
    <t>Yields</t>
  </si>
  <si>
    <t>Subsidiaries - Income Statement</t>
  </si>
  <si>
    <t>Subsidiaries - Balance Sheet</t>
  </si>
  <si>
    <t>Performance indicators</t>
  </si>
  <si>
    <t>Branches per banking member</t>
  </si>
  <si>
    <t>Employees per banking member</t>
  </si>
  <si>
    <t>Active clients per banking member</t>
  </si>
  <si>
    <t>Credit Ratings</t>
  </si>
  <si>
    <t>Income Statement</t>
  </si>
  <si>
    <t>Balance Sheet</t>
  </si>
  <si>
    <t>Consolidated CAR</t>
  </si>
  <si>
    <t>Asset quality - NPLs</t>
  </si>
  <si>
    <t>30 Sep 2023</t>
  </si>
  <si>
    <t xml:space="preserve">Notes: consolidated data. Data for Komercijalna Banka Beograd, Banja Luka, and Podgorica included from December 2020 on. The merger of NLB Banka, Podgorica, and Komercijalna Banka, Podgorica in November 2021 and sale of Komercijalna Banka, Banja Luka in December 2021. Acquisition of Slovenian Sberbank in March 2022 (renamed to N Banka). Data for N Banka included from March 2022 on. Merger of NLB and N Banka on 1 September 2023. </t>
  </si>
  <si>
    <t>1-9 2023</t>
  </si>
  <si>
    <t xml:space="preserve">Acquisition of Slovenian Sberbank in March 2022 (renamed to N Banka). Merger of NLB and N Banka on 1 September 2023. </t>
  </si>
  <si>
    <t>ROE and ROA for NLB Group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</si>
  <si>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</si>
  <si>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</si>
  <si>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</si>
  <si>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</si>
  <si>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</si>
  <si>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</si>
  <si>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</si>
  <si>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</si>
  <si>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</si>
  <si>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</si>
  <si>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</si>
  <si>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 On 1 September 2023, N banka merged with NLB d.d., Ljubljana. In the Income statement is included Loss until the day of the merger.</t>
  </si>
  <si>
    <t>Cash, cah balances with central banks and other demand deposits at banks</t>
  </si>
  <si>
    <t>Loans and advances to banks</t>
  </si>
  <si>
    <t>Deposits from banks and central banks</t>
  </si>
  <si>
    <t>30 Sep 2023**</t>
  </si>
  <si>
    <t xml:space="preserve">** On 1 September 2023, N banka merged with NLB d.d., Ljubljana.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</si>
</sst>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34">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167" fontId="17" fillId="4" borderId="0" xfId="8" applyFont="1" applyFill="1"/>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1"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165" fontId="4"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4" fillId="4" borderId="52"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1"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3"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12" fillId="4" borderId="2" xfId="1" applyNumberFormat="1" applyFont="1" applyFill="1" applyBorder="1"/>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3" fillId="4" borderId="0" xfId="3" applyNumberFormat="1" applyFont="1" applyFill="1" applyBorder="1" applyAlignment="1">
      <alignment horizontal="center" vertical="center"/>
    </xf>
    <xf numFmtId="0" fontId="25" fillId="4" borderId="0" xfId="1" applyNumberFormat="1" applyFont="1" applyFill="1"/>
    <xf numFmtId="168" fontId="11" fillId="4" borderId="0" xfId="2" quotePrefix="1" applyNumberFormat="1" applyFont="1" applyFill="1" applyAlignment="1">
      <alignment horizontal="center" vertical="center"/>
    </xf>
    <xf numFmtId="169" fontId="5" fillId="4" borderId="0" xfId="2" applyNumberFormat="1" applyFont="1" applyFill="1"/>
    <xf numFmtId="0" fontId="11" fillId="4" borderId="0" xfId="1" applyNumberFormat="1" applyFont="1" applyFill="1" applyAlignment="1">
      <alignment horizontal="center" vertical="center"/>
    </xf>
    <xf numFmtId="165" fontId="5" fillId="4" borderId="0" xfId="2" applyNumberFormat="1" applyFont="1" applyFill="1"/>
    <xf numFmtId="17" fontId="11" fillId="4" borderId="0" xfId="2" applyNumberFormat="1" applyFont="1" applyFill="1" applyAlignment="1">
      <alignment horizontal="center" vertical="center"/>
    </xf>
    <xf numFmtId="166" fontId="5" fillId="4" borderId="0" xfId="2" applyNumberFormat="1" applyFont="1" applyFill="1"/>
    <xf numFmtId="17" fontId="49" fillId="4" borderId="0" xfId="0" applyNumberFormat="1" applyFont="1" applyFill="1" applyAlignment="1">
      <alignment horizontal="center" vertical="center"/>
    </xf>
    <xf numFmtId="167" fontId="17" fillId="0" borderId="0" xfId="7" applyFont="1"/>
    <xf numFmtId="0" fontId="4" fillId="0" borderId="0" xfId="1" applyNumberFormat="1" applyFont="1" applyFill="1" applyAlignment="1">
      <alignment horizontal="left" indent="2"/>
    </xf>
    <xf numFmtId="0" fontId="5" fillId="0" borderId="0" xfId="1" applyNumberFormat="1" applyFont="1" applyFill="1" applyAlignment="1">
      <alignment horizontal="center"/>
    </xf>
    <xf numFmtId="0" fontId="4" fillId="0" borderId="0" xfId="1" applyNumberFormat="1" applyFont="1" applyFill="1"/>
    <xf numFmtId="0" fontId="23" fillId="0" borderId="0" xfId="1" applyNumberFormat="1" applyFont="1" applyFill="1" applyAlignment="1">
      <alignment horizontal="center"/>
    </xf>
    <xf numFmtId="0" fontId="23" fillId="0" borderId="0" xfId="1" applyNumberFormat="1" applyFont="1" applyFill="1" applyAlignment="1">
      <alignment horizontal="left"/>
    </xf>
    <xf numFmtId="167" fontId="17" fillId="0" borderId="0" xfId="7" applyFont="1" applyFill="1"/>
    <xf numFmtId="167" fontId="20" fillId="0" borderId="0" xfId="7" applyFill="1"/>
    <xf numFmtId="0" fontId="12" fillId="0" borderId="0" xfId="1" applyNumberFormat="1" applyFont="1" applyFill="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8DE24E99-1B20-4C6D-A812-4587922ACEB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FB63-BED3-40DF-AA53-1AE599B1126B}">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386</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396</v>
      </c>
    </row>
    <row r="9" spans="1:16384" x14ac:dyDescent="0.2">
      <c r="A9" s="14" t="s">
        <v>8</v>
      </c>
    </row>
    <row r="10" spans="1:16384" x14ac:dyDescent="0.2">
      <c r="A10" s="14" t="s">
        <v>9</v>
      </c>
    </row>
    <row r="11" spans="1:16384" x14ac:dyDescent="0.2">
      <c r="A11" s="6"/>
    </row>
    <row r="12" spans="1:16384" ht="14.5" x14ac:dyDescent="0.35">
      <c r="A12" t="s">
        <v>397</v>
      </c>
    </row>
    <row r="13" spans="1:16384" x14ac:dyDescent="0.2">
      <c r="A13" s="14" t="s">
        <v>8</v>
      </c>
    </row>
    <row r="14" spans="1:16384" x14ac:dyDescent="0.2">
      <c r="A14" s="14" t="s">
        <v>9</v>
      </c>
    </row>
    <row r="15" spans="1:16384" x14ac:dyDescent="0.2">
      <c r="A15" s="14"/>
    </row>
    <row r="16" spans="1:16384" ht="14.5" x14ac:dyDescent="0.35">
      <c r="A16" s="18" t="s">
        <v>398</v>
      </c>
    </row>
    <row r="17" spans="1:1" x14ac:dyDescent="0.2">
      <c r="A17" s="6"/>
    </row>
    <row r="18" spans="1:1" ht="14.5" x14ac:dyDescent="0.35">
      <c r="A18" t="s">
        <v>399</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387</v>
      </c>
    </row>
    <row r="24" spans="1:1" x14ac:dyDescent="0.2">
      <c r="A24" s="14" t="s">
        <v>10</v>
      </c>
    </row>
    <row r="25" spans="1:1" x14ac:dyDescent="0.2">
      <c r="A25" s="14" t="s">
        <v>36</v>
      </c>
    </row>
    <row r="26" spans="1:1" ht="10.5" x14ac:dyDescent="0.25">
      <c r="A26" s="5"/>
    </row>
    <row r="27" spans="1:1" ht="14.5" x14ac:dyDescent="0.35">
      <c r="A27" t="s">
        <v>388</v>
      </c>
    </row>
    <row r="28" spans="1:1" x14ac:dyDescent="0.2">
      <c r="A28" s="14" t="s">
        <v>8</v>
      </c>
    </row>
    <row r="29" spans="1:1" ht="10.5" x14ac:dyDescent="0.25">
      <c r="A29" s="5"/>
    </row>
    <row r="30" spans="1:1" ht="14.5" x14ac:dyDescent="0.35">
      <c r="A30" t="s">
        <v>389</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390</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391</v>
      </c>
    </row>
    <row r="47" spans="1:1" ht="14.5" x14ac:dyDescent="0.35">
      <c r="A47" s="15"/>
    </row>
    <row r="48" spans="1:1" ht="14.5" x14ac:dyDescent="0.35">
      <c r="A48" t="s">
        <v>7</v>
      </c>
    </row>
    <row r="49" spans="1:1" x14ac:dyDescent="0.2">
      <c r="A49" s="14" t="s">
        <v>392</v>
      </c>
    </row>
    <row r="50" spans="1:1" x14ac:dyDescent="0.2">
      <c r="A50" s="14" t="s">
        <v>393</v>
      </c>
    </row>
    <row r="51" spans="1:1" x14ac:dyDescent="0.2">
      <c r="A51" s="14" t="s">
        <v>394</v>
      </c>
    </row>
    <row r="52" spans="1:1" x14ac:dyDescent="0.2">
      <c r="A52" s="14" t="s">
        <v>395</v>
      </c>
    </row>
    <row r="53" spans="1:1" x14ac:dyDescent="0.2">
      <c r="A53" s="6"/>
    </row>
    <row r="54" spans="1:1" x14ac:dyDescent="0.2">
      <c r="A54" s="6"/>
    </row>
    <row r="55" spans="1:1" ht="14.5" x14ac:dyDescent="0.35">
      <c r="A55" t="s">
        <v>312</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5DE9-79C7-4A6E-9E9D-881220E2AD5B}">
  <dimension ref="A1:AT56"/>
  <sheetViews>
    <sheetView showGridLines="0" zoomScaleNormal="100" zoomScaleSheetLayoutView="90" workbookViewId="0">
      <pane xSplit="2" ySplit="3" topLeftCell="Y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0.7265625" style="128" customWidth="1"/>
    <col min="2" max="2" width="47.453125" style="127" bestFit="1" customWidth="1"/>
    <col min="3" max="3" width="10" style="127" customWidth="1" collapsed="1"/>
    <col min="4" max="5" width="10.54296875" style="127" customWidth="1" collapsed="1"/>
    <col min="6" max="6" width="9.7265625" style="127" customWidth="1" collapsed="1"/>
    <col min="7" max="7" width="10" style="127" customWidth="1" collapsed="1"/>
    <col min="8" max="9" width="10.54296875" style="127" customWidth="1" collapsed="1"/>
    <col min="10" max="10" width="9.7265625" style="127" customWidth="1" collapsed="1"/>
    <col min="11" max="11" width="10" style="127" customWidth="1" collapsed="1"/>
    <col min="12" max="12" width="10.54296875" style="127" customWidth="1" collapsed="1"/>
    <col min="13" max="32" width="10.54296875" style="127" customWidth="1"/>
    <col min="33" max="16384" width="9.1796875" style="127"/>
  </cols>
  <sheetData>
    <row r="1" spans="1:32" ht="38.25" customHeight="1" x14ac:dyDescent="0.3">
      <c r="B1" s="147" t="s">
        <v>172</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32" ht="16" customHeight="1" x14ac:dyDescent="0.25">
      <c r="A2" s="127"/>
    </row>
    <row r="3" spans="1:32" ht="53.25" customHeight="1" x14ac:dyDescent="0.25">
      <c r="A3" s="127"/>
      <c r="B3" s="311" t="s">
        <v>171</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109</v>
      </c>
      <c r="R3" s="143" t="s">
        <v>142</v>
      </c>
      <c r="S3" s="143" t="s">
        <v>141</v>
      </c>
      <c r="T3" s="143" t="s">
        <v>140</v>
      </c>
      <c r="U3" s="143" t="s">
        <v>139</v>
      </c>
      <c r="V3" s="143" t="s">
        <v>295</v>
      </c>
      <c r="W3" s="143" t="s">
        <v>316</v>
      </c>
      <c r="X3" s="143" t="s">
        <v>318</v>
      </c>
      <c r="Y3" s="143" t="s">
        <v>322</v>
      </c>
      <c r="Z3" s="143" t="s">
        <v>336</v>
      </c>
      <c r="AA3" s="143" t="s">
        <v>347</v>
      </c>
      <c r="AB3" s="143" t="s">
        <v>363</v>
      </c>
      <c r="AC3" s="143" t="s">
        <v>369</v>
      </c>
      <c r="AD3" s="143" t="s">
        <v>374</v>
      </c>
      <c r="AE3" s="143" t="s">
        <v>377</v>
      </c>
      <c r="AF3" s="143" t="s">
        <v>402</v>
      </c>
    </row>
    <row r="4" spans="1:32" ht="12.5" x14ac:dyDescent="0.25">
      <c r="A4" s="127"/>
      <c r="B4" s="308" t="s">
        <v>169</v>
      </c>
      <c r="C4" s="132">
        <v>194.637</v>
      </c>
      <c r="D4" s="132">
        <v>294.05900000000003</v>
      </c>
      <c r="E4" s="132">
        <v>388.49400000000003</v>
      </c>
      <c r="F4" s="132">
        <v>90.356999999999999</v>
      </c>
      <c r="G4" s="132">
        <v>178.74600000000001</v>
      </c>
      <c r="H4" s="132">
        <v>270.91399999999999</v>
      </c>
      <c r="I4" s="132">
        <v>363.733</v>
      </c>
      <c r="J4" s="132">
        <v>86.87</v>
      </c>
      <c r="K4" s="132">
        <v>175.12799999999999</v>
      </c>
      <c r="L4" s="132">
        <v>266.71800000000002</v>
      </c>
      <c r="M4" s="132">
        <v>358.85700000000003</v>
      </c>
      <c r="N4" s="132">
        <v>90.438999999999993</v>
      </c>
      <c r="O4" s="132">
        <v>181.33</v>
      </c>
      <c r="P4" s="132">
        <v>272.73099999999999</v>
      </c>
      <c r="Q4" s="132">
        <v>364.81799999999998</v>
      </c>
      <c r="R4" s="132">
        <v>90.555999999999997</v>
      </c>
      <c r="S4" s="132">
        <v>177.249</v>
      </c>
      <c r="T4" s="132">
        <v>265.86500000000001</v>
      </c>
      <c r="U4" s="132">
        <v>355.18299999999999</v>
      </c>
      <c r="V4" s="132">
        <v>114.602</v>
      </c>
      <c r="W4" s="132">
        <v>233.09399999999999</v>
      </c>
      <c r="X4" s="132">
        <v>354.142</v>
      </c>
      <c r="Y4" s="132">
        <v>477.82900000000001</v>
      </c>
      <c r="Z4" s="132">
        <v>123.021</v>
      </c>
      <c r="AA4" s="132">
        <v>256.85000000000002</v>
      </c>
      <c r="AB4" s="132">
        <v>399.4</v>
      </c>
      <c r="AC4" s="132">
        <v>569.77599999999995</v>
      </c>
      <c r="AD4" s="132">
        <v>207.00899999999999</v>
      </c>
      <c r="AE4" s="132">
        <v>440.25200000000001</v>
      </c>
      <c r="AF4" s="132">
        <v>707.99</v>
      </c>
    </row>
    <row r="5" spans="1:32" ht="12.5" x14ac:dyDescent="0.25">
      <c r="A5" s="127"/>
      <c r="B5" s="308" t="s">
        <v>168</v>
      </c>
      <c r="C5" s="132">
        <v>-37.953000000000003</v>
      </c>
      <c r="D5" s="132">
        <v>-55.243000000000002</v>
      </c>
      <c r="E5" s="132">
        <v>-71.188999999999993</v>
      </c>
      <c r="F5" s="132">
        <v>-15.026</v>
      </c>
      <c r="G5" s="132">
        <v>-30.178999999999998</v>
      </c>
      <c r="H5" s="132">
        <v>-42.220999999999997</v>
      </c>
      <c r="I5" s="132">
        <v>-54.417000000000002</v>
      </c>
      <c r="J5" s="132">
        <v>-11.865</v>
      </c>
      <c r="K5" s="132">
        <v>-23.449000000000002</v>
      </c>
      <c r="L5" s="132">
        <v>-34.853000000000002</v>
      </c>
      <c r="M5" s="132">
        <v>-45.947000000000003</v>
      </c>
      <c r="N5" s="132">
        <v>-11.089</v>
      </c>
      <c r="O5" s="132">
        <v>-22.292000000000002</v>
      </c>
      <c r="P5" s="132">
        <v>-33.939</v>
      </c>
      <c r="Q5" s="132">
        <v>-46.331000000000003</v>
      </c>
      <c r="R5" s="132">
        <v>-13.192</v>
      </c>
      <c r="S5" s="132">
        <v>-27.181999999999999</v>
      </c>
      <c r="T5" s="132">
        <v>-41.366</v>
      </c>
      <c r="U5" s="132">
        <v>-55.61</v>
      </c>
      <c r="V5" s="132">
        <v>-17.094999999999999</v>
      </c>
      <c r="W5" s="132">
        <v>-34.451000000000001</v>
      </c>
      <c r="X5" s="132">
        <v>-51.817</v>
      </c>
      <c r="Y5" s="132">
        <v>-68.468999999999994</v>
      </c>
      <c r="Z5" s="132">
        <v>-15.223000000000001</v>
      </c>
      <c r="AA5" s="132">
        <v>-30.481000000000002</v>
      </c>
      <c r="AB5" s="132">
        <v>-46.323</v>
      </c>
      <c r="AC5" s="132">
        <v>-64.853999999999999</v>
      </c>
      <c r="AD5" s="132">
        <v>-28.04</v>
      </c>
      <c r="AE5" s="132">
        <v>-60.286999999999999</v>
      </c>
      <c r="AF5" s="132">
        <v>-106.536</v>
      </c>
    </row>
    <row r="6" spans="1:32" s="134" customFormat="1" ht="16" customHeight="1" x14ac:dyDescent="0.3">
      <c r="A6" s="136"/>
      <c r="B6" s="221" t="s">
        <v>167</v>
      </c>
      <c r="C6" s="398">
        <v>156.684</v>
      </c>
      <c r="D6" s="398">
        <v>238.816</v>
      </c>
      <c r="E6" s="398">
        <v>317.30500000000001</v>
      </c>
      <c r="F6" s="398">
        <v>75.331000000000003</v>
      </c>
      <c r="G6" s="398">
        <v>148.56700000000001</v>
      </c>
      <c r="H6" s="398">
        <v>228.69300000000001</v>
      </c>
      <c r="I6" s="398">
        <v>309.31599999999997</v>
      </c>
      <c r="J6" s="398">
        <v>75.004999999999995</v>
      </c>
      <c r="K6" s="398">
        <v>151.679</v>
      </c>
      <c r="L6" s="398">
        <v>231.86500000000001</v>
      </c>
      <c r="M6" s="398">
        <v>312.91000000000003</v>
      </c>
      <c r="N6" s="398">
        <v>79.349999999999994</v>
      </c>
      <c r="O6" s="398">
        <v>159.03800000000001</v>
      </c>
      <c r="P6" s="398">
        <v>238.792</v>
      </c>
      <c r="Q6" s="398">
        <v>318.48700000000002</v>
      </c>
      <c r="R6" s="398">
        <v>77.364000000000004</v>
      </c>
      <c r="S6" s="398">
        <v>150.06700000000001</v>
      </c>
      <c r="T6" s="398">
        <v>224.499</v>
      </c>
      <c r="U6" s="398">
        <v>299.57299999999998</v>
      </c>
      <c r="V6" s="398">
        <v>97.507000000000005</v>
      </c>
      <c r="W6" s="398">
        <v>198.643</v>
      </c>
      <c r="X6" s="398">
        <v>302.32499999999999</v>
      </c>
      <c r="Y6" s="398">
        <v>409.36</v>
      </c>
      <c r="Z6" s="398">
        <v>107.798</v>
      </c>
      <c r="AA6" s="398">
        <v>226.369</v>
      </c>
      <c r="AB6" s="398">
        <v>353.077</v>
      </c>
      <c r="AC6" s="398">
        <v>504.92200000000003</v>
      </c>
      <c r="AD6" s="398">
        <v>178.96899999999999</v>
      </c>
      <c r="AE6" s="398">
        <v>379.96499999999997</v>
      </c>
      <c r="AF6" s="398">
        <v>601.45399999999995</v>
      </c>
    </row>
    <row r="7" spans="1:32" ht="16" customHeight="1" x14ac:dyDescent="0.3">
      <c r="B7" s="308" t="s">
        <v>166</v>
      </c>
      <c r="C7" s="132">
        <v>93.438999999999993</v>
      </c>
      <c r="D7" s="132">
        <v>143.173</v>
      </c>
      <c r="E7" s="132">
        <v>194.37100000000001</v>
      </c>
      <c r="F7" s="132">
        <v>48.811</v>
      </c>
      <c r="G7" s="132">
        <v>100.63</v>
      </c>
      <c r="H7" s="132">
        <v>153.88999999999999</v>
      </c>
      <c r="I7" s="132">
        <v>207.90799999999999</v>
      </c>
      <c r="J7" s="132">
        <v>51.606999999999999</v>
      </c>
      <c r="K7" s="132">
        <v>105.997</v>
      </c>
      <c r="L7" s="132">
        <v>162.02500000000001</v>
      </c>
      <c r="M7" s="132">
        <v>218.559</v>
      </c>
      <c r="N7" s="132">
        <v>53.841999999999999</v>
      </c>
      <c r="O7" s="132">
        <v>111.798</v>
      </c>
      <c r="P7" s="132">
        <v>173.72</v>
      </c>
      <c r="Q7" s="132">
        <v>234.97900000000001</v>
      </c>
      <c r="R7" s="132">
        <v>57.81</v>
      </c>
      <c r="S7" s="132">
        <v>111.1</v>
      </c>
      <c r="T7" s="132">
        <v>171.71799999999999</v>
      </c>
      <c r="U7" s="132">
        <v>232.43199999999999</v>
      </c>
      <c r="V7" s="132">
        <v>73.838999999999999</v>
      </c>
      <c r="W7" s="132">
        <v>155.36699999999999</v>
      </c>
      <c r="X7" s="132">
        <v>242.71199999999999</v>
      </c>
      <c r="Y7" s="132">
        <v>332.589</v>
      </c>
      <c r="Z7" s="132">
        <v>88.632000000000005</v>
      </c>
      <c r="AA7" s="132">
        <v>184.56800000000001</v>
      </c>
      <c r="AB7" s="132">
        <v>283.959</v>
      </c>
      <c r="AC7" s="132">
        <v>381.59899999999999</v>
      </c>
      <c r="AD7" s="132">
        <v>91.685000000000002</v>
      </c>
      <c r="AE7" s="132">
        <v>190.14500000000001</v>
      </c>
      <c r="AF7" s="132">
        <v>295.28399999999999</v>
      </c>
    </row>
    <row r="8" spans="1:32" ht="16" customHeight="1" x14ac:dyDescent="0.3">
      <c r="B8" s="308" t="s">
        <v>165</v>
      </c>
      <c r="C8" s="132">
        <v>-22.254000000000001</v>
      </c>
      <c r="D8" s="132">
        <v>-35.377000000000002</v>
      </c>
      <c r="E8" s="132">
        <v>-48.706000000000003</v>
      </c>
      <c r="F8" s="132">
        <v>-11.41</v>
      </c>
      <c r="G8" s="132">
        <v>-24.876999999999999</v>
      </c>
      <c r="H8" s="132">
        <v>-38.680999999999997</v>
      </c>
      <c r="I8" s="132">
        <v>-52.49</v>
      </c>
      <c r="J8" s="132">
        <v>-12.275</v>
      </c>
      <c r="K8" s="132">
        <v>-26.437999999999999</v>
      </c>
      <c r="L8" s="132">
        <v>-42.066000000000003</v>
      </c>
      <c r="M8" s="132">
        <v>-57.944000000000003</v>
      </c>
      <c r="N8" s="132">
        <v>-13.759</v>
      </c>
      <c r="O8" s="132">
        <v>-29.588000000000001</v>
      </c>
      <c r="P8" s="132">
        <v>-46.863</v>
      </c>
      <c r="Q8" s="132">
        <v>-64.64</v>
      </c>
      <c r="R8" s="132">
        <v>-15.397</v>
      </c>
      <c r="S8" s="132">
        <v>-29.646000000000001</v>
      </c>
      <c r="T8" s="132">
        <v>-46.58</v>
      </c>
      <c r="U8" s="132">
        <v>-62.152000000000001</v>
      </c>
      <c r="V8" s="132">
        <v>-19.727</v>
      </c>
      <c r="W8" s="132">
        <v>-41.314</v>
      </c>
      <c r="X8" s="132">
        <v>-70.108999999999995</v>
      </c>
      <c r="Y8" s="132">
        <v>-95.412999999999997</v>
      </c>
      <c r="Z8" s="132">
        <v>-24.100999999999999</v>
      </c>
      <c r="AA8" s="132">
        <v>-50.902000000000001</v>
      </c>
      <c r="AB8" s="132">
        <v>-79.784000000000006</v>
      </c>
      <c r="AC8" s="132">
        <v>-108.249</v>
      </c>
      <c r="AD8" s="132">
        <v>-25.58</v>
      </c>
      <c r="AE8" s="132">
        <v>-55.5</v>
      </c>
      <c r="AF8" s="132">
        <v>-89.704999999999998</v>
      </c>
    </row>
    <row r="9" spans="1:32" s="134" customFormat="1" ht="16" customHeight="1" x14ac:dyDescent="0.3">
      <c r="A9" s="136"/>
      <c r="B9" s="221" t="s">
        <v>164</v>
      </c>
      <c r="C9" s="398">
        <v>71.185000000000002</v>
      </c>
      <c r="D9" s="398">
        <v>107.79600000000001</v>
      </c>
      <c r="E9" s="398">
        <v>145.66499999999999</v>
      </c>
      <c r="F9" s="398">
        <v>37.401000000000003</v>
      </c>
      <c r="G9" s="398">
        <v>75.753</v>
      </c>
      <c r="H9" s="398">
        <v>115.209</v>
      </c>
      <c r="I9" s="398">
        <v>155.41800000000001</v>
      </c>
      <c r="J9" s="398">
        <v>39.332000000000001</v>
      </c>
      <c r="K9" s="398">
        <v>79.558999999999997</v>
      </c>
      <c r="L9" s="398">
        <v>119.959</v>
      </c>
      <c r="M9" s="398">
        <v>160.61500000000001</v>
      </c>
      <c r="N9" s="398">
        <v>40.082999999999998</v>
      </c>
      <c r="O9" s="398">
        <v>82.21</v>
      </c>
      <c r="P9" s="398">
        <v>126.857</v>
      </c>
      <c r="Q9" s="398">
        <v>170.339</v>
      </c>
      <c r="R9" s="398">
        <v>42.412999999999997</v>
      </c>
      <c r="S9" s="398">
        <v>81.453999999999994</v>
      </c>
      <c r="T9" s="398">
        <v>125.13800000000001</v>
      </c>
      <c r="U9" s="398">
        <v>170.28</v>
      </c>
      <c r="V9" s="398">
        <v>54.112000000000002</v>
      </c>
      <c r="W9" s="398">
        <v>114.053</v>
      </c>
      <c r="X9" s="398">
        <v>172.60300000000001</v>
      </c>
      <c r="Y9" s="398">
        <v>237.17599999999999</v>
      </c>
      <c r="Z9" s="398">
        <v>64.531000000000006</v>
      </c>
      <c r="AA9" s="398">
        <v>133.666</v>
      </c>
      <c r="AB9" s="398">
        <v>204.17500000000001</v>
      </c>
      <c r="AC9" s="398">
        <v>273.35000000000002</v>
      </c>
      <c r="AD9" s="398">
        <v>66.105000000000004</v>
      </c>
      <c r="AE9" s="398">
        <v>134.64500000000001</v>
      </c>
      <c r="AF9" s="398">
        <v>205.57900000000001</v>
      </c>
    </row>
    <row r="10" spans="1:32" ht="16" customHeight="1" x14ac:dyDescent="0.3">
      <c r="B10" s="161" t="s">
        <v>163</v>
      </c>
      <c r="C10" s="132">
        <v>0.96399999999999997</v>
      </c>
      <c r="D10" s="132">
        <v>1.194</v>
      </c>
      <c r="E10" s="132">
        <v>1.238</v>
      </c>
      <c r="F10" s="132">
        <v>8.9999999999999993E-3</v>
      </c>
      <c r="G10" s="132">
        <v>0.14199999999999999</v>
      </c>
      <c r="H10" s="132">
        <v>0.153</v>
      </c>
      <c r="I10" s="132">
        <v>0.17899999999999999</v>
      </c>
      <c r="J10" s="132">
        <v>1.0999999999999999E-2</v>
      </c>
      <c r="K10" s="132">
        <v>9.7000000000000003E-2</v>
      </c>
      <c r="L10" s="132">
        <v>0.109</v>
      </c>
      <c r="M10" s="132">
        <v>0.11799999999999999</v>
      </c>
      <c r="N10" s="132">
        <v>7.9000000000000001E-2</v>
      </c>
      <c r="O10" s="132">
        <v>0.18</v>
      </c>
      <c r="P10" s="132">
        <v>0.191</v>
      </c>
      <c r="Q10" s="132">
        <v>0.20799999999999999</v>
      </c>
      <c r="R10" s="132">
        <v>1.0999999999999999E-2</v>
      </c>
      <c r="S10" s="132">
        <v>0.09</v>
      </c>
      <c r="T10" s="132">
        <v>0.104</v>
      </c>
      <c r="U10" s="132">
        <v>0.111</v>
      </c>
      <c r="V10" s="132">
        <v>1.0999999999999999E-2</v>
      </c>
      <c r="W10" s="132">
        <v>5.5E-2</v>
      </c>
      <c r="X10" s="132">
        <v>0.17899999999999999</v>
      </c>
      <c r="Y10" s="132">
        <v>0.223</v>
      </c>
      <c r="Z10" s="132">
        <v>4.1000000000000002E-2</v>
      </c>
      <c r="AA10" s="132">
        <v>0.10100000000000001</v>
      </c>
      <c r="AB10" s="132">
        <v>0.20300000000000001</v>
      </c>
      <c r="AC10" s="132">
        <v>0.24199999999999999</v>
      </c>
      <c r="AD10" s="132">
        <v>4.9000000000000002E-2</v>
      </c>
      <c r="AE10" s="132">
        <v>9.5000000000000001E-2</v>
      </c>
      <c r="AF10" s="132">
        <v>0.151</v>
      </c>
    </row>
    <row r="11" spans="1:32" ht="16" customHeight="1" x14ac:dyDescent="0.3">
      <c r="B11" s="308" t="s">
        <v>162</v>
      </c>
      <c r="C11" s="132">
        <v>16.279</v>
      </c>
      <c r="D11" s="132">
        <v>18.248999999999999</v>
      </c>
      <c r="E11" s="132">
        <v>19.863</v>
      </c>
      <c r="F11" s="132">
        <v>14.196</v>
      </c>
      <c r="G11" s="132">
        <v>17.16</v>
      </c>
      <c r="H11" s="132">
        <v>22.504000000000001</v>
      </c>
      <c r="I11" s="132">
        <v>26.72</v>
      </c>
      <c r="J11" s="132">
        <v>2.7109999999999999</v>
      </c>
      <c r="K11" s="132">
        <v>6.6509999999999998</v>
      </c>
      <c r="L11" s="132">
        <v>11.654999999999999</v>
      </c>
      <c r="M11" s="132">
        <v>14.742000000000001</v>
      </c>
      <c r="N11" s="132">
        <v>12.295999999999999</v>
      </c>
      <c r="O11" s="132">
        <v>22.957999999999998</v>
      </c>
      <c r="P11" s="132">
        <v>28.033999999999999</v>
      </c>
      <c r="Q11" s="132">
        <v>33.841999999999999</v>
      </c>
      <c r="R11" s="132">
        <v>3.766</v>
      </c>
      <c r="S11" s="132">
        <v>24.277999999999999</v>
      </c>
      <c r="T11" s="132">
        <v>29.988</v>
      </c>
      <c r="U11" s="132">
        <v>31.963000000000001</v>
      </c>
      <c r="V11" s="132">
        <v>5.2519999999999998</v>
      </c>
      <c r="W11" s="132">
        <v>26.032</v>
      </c>
      <c r="X11" s="132">
        <v>33.433</v>
      </c>
      <c r="Y11" s="132">
        <v>38.448</v>
      </c>
      <c r="Z11" s="132">
        <v>5.1660000000000004</v>
      </c>
      <c r="AA11" s="132">
        <v>13.656000000000001</v>
      </c>
      <c r="AB11" s="132">
        <v>23.972999999999999</v>
      </c>
      <c r="AC11" s="132">
        <v>36.619</v>
      </c>
      <c r="AD11" s="132">
        <v>8.8940000000000001</v>
      </c>
      <c r="AE11" s="132">
        <v>14.89</v>
      </c>
      <c r="AF11" s="132">
        <v>19.585000000000001</v>
      </c>
    </row>
    <row r="12" spans="1:32" ht="16" customHeight="1" x14ac:dyDescent="0.3">
      <c r="B12" s="308" t="s">
        <v>161</v>
      </c>
      <c r="C12" s="132">
        <v>-2.0569999999999999</v>
      </c>
      <c r="D12" s="132">
        <v>-8.4260000000000002</v>
      </c>
      <c r="E12" s="132">
        <v>-8.327</v>
      </c>
      <c r="F12" s="132">
        <v>4.0599999999999996</v>
      </c>
      <c r="G12" s="132">
        <v>-0.53900000000000003</v>
      </c>
      <c r="H12" s="132">
        <v>-1.2789999999999999</v>
      </c>
      <c r="I12" s="132">
        <v>-3.9249999999999998</v>
      </c>
      <c r="J12" s="132">
        <v>13.307</v>
      </c>
      <c r="K12" s="132">
        <v>5.0620000000000003</v>
      </c>
      <c r="L12" s="132">
        <v>5.3739999999999997</v>
      </c>
      <c r="M12" s="132">
        <v>4.8840000000000003</v>
      </c>
      <c r="N12" s="132">
        <v>2.6920000000000002</v>
      </c>
      <c r="O12" s="132">
        <v>-5.3369999999999997</v>
      </c>
      <c r="P12" s="132">
        <v>-6.5170000000000003</v>
      </c>
      <c r="Q12" s="132">
        <v>-5.7039999999999997</v>
      </c>
      <c r="R12" s="132">
        <v>0.23400000000000001</v>
      </c>
      <c r="S12" s="132">
        <v>4.0979999999999999</v>
      </c>
      <c r="T12" s="132">
        <v>3.5819999999999999</v>
      </c>
      <c r="U12" s="132">
        <v>2.5569999999999999</v>
      </c>
      <c r="V12" s="132">
        <v>-2.8370000000000002</v>
      </c>
      <c r="W12" s="132">
        <v>-4.875</v>
      </c>
      <c r="X12" s="132">
        <v>-8.6669999999999998</v>
      </c>
      <c r="Y12" s="132">
        <v>-18.288</v>
      </c>
      <c r="Z12" s="132">
        <v>-12.754</v>
      </c>
      <c r="AA12" s="132">
        <v>-15.715</v>
      </c>
      <c r="AB12" s="132">
        <v>-17.751999999999999</v>
      </c>
      <c r="AC12" s="132">
        <v>-16.584</v>
      </c>
      <c r="AD12" s="132">
        <v>-12.097</v>
      </c>
      <c r="AE12" s="132">
        <v>-17.940999999999999</v>
      </c>
      <c r="AF12" s="132">
        <v>-25.96</v>
      </c>
    </row>
    <row r="13" spans="1:32" s="134" customFormat="1" ht="16" customHeight="1" x14ac:dyDescent="0.3">
      <c r="A13" s="136"/>
      <c r="B13" s="140" t="s">
        <v>160</v>
      </c>
      <c r="C13" s="141">
        <v>243.05500000000001</v>
      </c>
      <c r="D13" s="141">
        <v>357.62900000000002</v>
      </c>
      <c r="E13" s="141">
        <v>475.74400000000003</v>
      </c>
      <c r="F13" s="141">
        <v>130.99700000000001</v>
      </c>
      <c r="G13" s="141">
        <v>241.083</v>
      </c>
      <c r="H13" s="141">
        <v>365.28</v>
      </c>
      <c r="I13" s="141">
        <v>487.70800000000003</v>
      </c>
      <c r="J13" s="141">
        <v>130.36600000000001</v>
      </c>
      <c r="K13" s="141">
        <v>243.048</v>
      </c>
      <c r="L13" s="141">
        <v>368.96199999999999</v>
      </c>
      <c r="M13" s="141">
        <v>493.26900000000001</v>
      </c>
      <c r="N13" s="141">
        <v>134.5</v>
      </c>
      <c r="O13" s="141">
        <v>259.04899999999998</v>
      </c>
      <c r="P13" s="141">
        <v>387.35700000000003</v>
      </c>
      <c r="Q13" s="141">
        <v>517.17200000000003</v>
      </c>
      <c r="R13" s="141">
        <v>123.788</v>
      </c>
      <c r="S13" s="141">
        <v>259.98700000000002</v>
      </c>
      <c r="T13" s="141">
        <v>383.31099999999998</v>
      </c>
      <c r="U13" s="141">
        <v>504.48399999999998</v>
      </c>
      <c r="V13" s="141">
        <v>154.04499999999999</v>
      </c>
      <c r="W13" s="141">
        <v>333.90800000000002</v>
      </c>
      <c r="X13" s="141">
        <v>499.87299999999999</v>
      </c>
      <c r="Y13" s="141">
        <v>666.91899999999998</v>
      </c>
      <c r="Z13" s="141">
        <v>164.78200000000001</v>
      </c>
      <c r="AA13" s="141">
        <v>358.077</v>
      </c>
      <c r="AB13" s="141">
        <v>563.67600000000004</v>
      </c>
      <c r="AC13" s="141">
        <v>798.54899999999998</v>
      </c>
      <c r="AD13" s="141">
        <v>241.92</v>
      </c>
      <c r="AE13" s="141">
        <v>511.654</v>
      </c>
      <c r="AF13" s="141">
        <v>800.80899999999997</v>
      </c>
    </row>
    <row r="14" spans="1:32" ht="16" customHeight="1" x14ac:dyDescent="0.3">
      <c r="B14" s="308" t="s">
        <v>159</v>
      </c>
      <c r="C14" s="132">
        <v>-81.600999999999999</v>
      </c>
      <c r="D14" s="132">
        <v>-122.875</v>
      </c>
      <c r="E14" s="132">
        <v>-165.37899999999999</v>
      </c>
      <c r="F14" s="132">
        <v>-39.630000000000003</v>
      </c>
      <c r="G14" s="132">
        <v>-80.414000000000001</v>
      </c>
      <c r="H14" s="132">
        <v>-120.557</v>
      </c>
      <c r="I14" s="132">
        <v>-164.48500000000001</v>
      </c>
      <c r="J14" s="132">
        <v>-40.287999999999997</v>
      </c>
      <c r="K14" s="132">
        <v>-80.88</v>
      </c>
      <c r="L14" s="132">
        <v>-121.955</v>
      </c>
      <c r="M14" s="132">
        <v>-165.11799999999999</v>
      </c>
      <c r="N14" s="132">
        <v>-40.058</v>
      </c>
      <c r="O14" s="132">
        <v>-81.417000000000002</v>
      </c>
      <c r="P14" s="132">
        <v>-123.19199999999999</v>
      </c>
      <c r="Q14" s="132">
        <v>-171.17599999999999</v>
      </c>
      <c r="R14" s="132">
        <v>-42.918999999999997</v>
      </c>
      <c r="S14" s="132">
        <v>-82.739000000000004</v>
      </c>
      <c r="T14" s="132">
        <v>-122.911</v>
      </c>
      <c r="U14" s="132">
        <v>-164.95599999999999</v>
      </c>
      <c r="V14" s="132">
        <v>-55.146999999999998</v>
      </c>
      <c r="W14" s="132">
        <v>-111.65900000000001</v>
      </c>
      <c r="X14" s="132">
        <v>-168.19399999999999</v>
      </c>
      <c r="Y14" s="132">
        <v>-231.322</v>
      </c>
      <c r="Z14" s="132">
        <v>-57.502000000000002</v>
      </c>
      <c r="AA14" s="132">
        <v>-122.715</v>
      </c>
      <c r="AB14" s="132">
        <v>-186.422</v>
      </c>
      <c r="AC14" s="132">
        <v>-257.65899999999999</v>
      </c>
      <c r="AD14" s="132">
        <v>-66.763000000000005</v>
      </c>
      <c r="AE14" s="132">
        <v>-137.38999999999999</v>
      </c>
      <c r="AF14" s="132">
        <v>-207.43199999999999</v>
      </c>
    </row>
    <row r="15" spans="1:32" ht="16" customHeight="1" x14ac:dyDescent="0.3">
      <c r="B15" s="308" t="s">
        <v>158</v>
      </c>
      <c r="C15" s="132">
        <v>-46.789000000000001</v>
      </c>
      <c r="D15" s="132">
        <v>-69.932000000000002</v>
      </c>
      <c r="E15" s="132">
        <v>-95.781000000000006</v>
      </c>
      <c r="F15" s="132">
        <v>-20.995000000000001</v>
      </c>
      <c r="G15" s="132">
        <v>-44.853999999999999</v>
      </c>
      <c r="H15" s="132">
        <v>-66.459000000000003</v>
      </c>
      <c r="I15" s="132">
        <v>-92.421999999999997</v>
      </c>
      <c r="J15" s="132">
        <v>-22.315999999999999</v>
      </c>
      <c r="K15" s="132">
        <v>-45.442999999999998</v>
      </c>
      <c r="L15" s="132">
        <v>-67.918999999999997</v>
      </c>
      <c r="M15" s="132">
        <v>-96.313999999999993</v>
      </c>
      <c r="N15" s="132">
        <v>-21.925999999999998</v>
      </c>
      <c r="O15" s="132">
        <v>-46.268999999999998</v>
      </c>
      <c r="P15" s="132">
        <v>-70.512</v>
      </c>
      <c r="Q15" s="132">
        <v>-102.83799999999999</v>
      </c>
      <c r="R15" s="132">
        <v>-23.655000000000001</v>
      </c>
      <c r="S15" s="132">
        <v>-46.177</v>
      </c>
      <c r="T15" s="132">
        <v>-69.626999999999995</v>
      </c>
      <c r="U15" s="132">
        <v>-97.27</v>
      </c>
      <c r="V15" s="132">
        <v>-29.797999999999998</v>
      </c>
      <c r="W15" s="132">
        <v>-62.442</v>
      </c>
      <c r="X15" s="132">
        <v>-94.144000000000005</v>
      </c>
      <c r="Y15" s="132">
        <v>-137.529</v>
      </c>
      <c r="Z15" s="132">
        <v>-33.689</v>
      </c>
      <c r="AA15" s="132">
        <v>-72.7</v>
      </c>
      <c r="AB15" s="132">
        <v>-111.008</v>
      </c>
      <c r="AC15" s="132">
        <v>-155.227</v>
      </c>
      <c r="AD15" s="132">
        <v>-38.695</v>
      </c>
      <c r="AE15" s="132">
        <v>-79.841999999999999</v>
      </c>
      <c r="AF15" s="132">
        <v>-118.691</v>
      </c>
    </row>
    <row r="16" spans="1:32" ht="16" customHeight="1" x14ac:dyDescent="0.3">
      <c r="B16" s="308" t="s">
        <v>157</v>
      </c>
      <c r="C16" s="132">
        <v>-14.364000000000001</v>
      </c>
      <c r="D16" s="132">
        <v>-21.361999999999998</v>
      </c>
      <c r="E16" s="132">
        <v>-28.344999999999999</v>
      </c>
      <c r="F16" s="132">
        <v>-6.8739999999999997</v>
      </c>
      <c r="G16" s="132">
        <v>-13.787000000000001</v>
      </c>
      <c r="H16" s="132">
        <v>-20.827000000000002</v>
      </c>
      <c r="I16" s="132">
        <v>-27.802</v>
      </c>
      <c r="J16" s="132">
        <v>-6.7939999999999996</v>
      </c>
      <c r="K16" s="132">
        <v>-13.641999999999999</v>
      </c>
      <c r="L16" s="132">
        <v>-20.5</v>
      </c>
      <c r="M16" s="132">
        <v>-27.224</v>
      </c>
      <c r="N16" s="132">
        <v>-7.7279999999999998</v>
      </c>
      <c r="O16" s="132">
        <v>-15.387</v>
      </c>
      <c r="P16" s="132">
        <v>-23.312999999999999</v>
      </c>
      <c r="Q16" s="132">
        <v>-30.963999999999999</v>
      </c>
      <c r="R16" s="132">
        <v>-8.0510000000000002</v>
      </c>
      <c r="S16" s="132">
        <v>-15.904</v>
      </c>
      <c r="T16" s="132">
        <v>-23.73</v>
      </c>
      <c r="U16" s="132">
        <v>-31.715</v>
      </c>
      <c r="V16" s="132">
        <v>-11.619</v>
      </c>
      <c r="W16" s="132">
        <v>-23.193000000000001</v>
      </c>
      <c r="X16" s="132">
        <v>-34.814</v>
      </c>
      <c r="Y16" s="132">
        <v>-46.527999999999999</v>
      </c>
      <c r="Z16" s="132">
        <v>-11.513999999999999</v>
      </c>
      <c r="AA16" s="132">
        <v>-23.312999999999999</v>
      </c>
      <c r="AB16" s="132">
        <v>-35.17</v>
      </c>
      <c r="AC16" s="132">
        <v>-47.39</v>
      </c>
      <c r="AD16" s="132">
        <v>-11.654</v>
      </c>
      <c r="AE16" s="132">
        <v>-23.478999999999999</v>
      </c>
      <c r="AF16" s="132">
        <v>-35.520000000000003</v>
      </c>
    </row>
    <row r="17" spans="1:46" s="134" customFormat="1" ht="16" customHeight="1" x14ac:dyDescent="0.3">
      <c r="A17" s="136"/>
      <c r="B17" s="140" t="s">
        <v>156</v>
      </c>
      <c r="C17" s="139">
        <v>-142.75399999999999</v>
      </c>
      <c r="D17" s="139">
        <v>-214.16900000000001</v>
      </c>
      <c r="E17" s="139">
        <v>-289.505</v>
      </c>
      <c r="F17" s="139">
        <v>-67.498999999999995</v>
      </c>
      <c r="G17" s="139">
        <v>-139.05500000000001</v>
      </c>
      <c r="H17" s="139">
        <v>-207.84299999999999</v>
      </c>
      <c r="I17" s="139">
        <v>-284.709</v>
      </c>
      <c r="J17" s="139">
        <v>-69.397999999999996</v>
      </c>
      <c r="K17" s="139">
        <v>-139.965</v>
      </c>
      <c r="L17" s="139">
        <v>-210.374</v>
      </c>
      <c r="M17" s="139">
        <v>-288.65600000000001</v>
      </c>
      <c r="N17" s="139">
        <v>-69.712000000000003</v>
      </c>
      <c r="O17" s="139">
        <v>-143.07300000000001</v>
      </c>
      <c r="P17" s="139">
        <v>-217.017</v>
      </c>
      <c r="Q17" s="139">
        <v>-304.97800000000001</v>
      </c>
      <c r="R17" s="139">
        <v>-74.625</v>
      </c>
      <c r="S17" s="139">
        <v>-144.82</v>
      </c>
      <c r="T17" s="139">
        <v>-216.268</v>
      </c>
      <c r="U17" s="139">
        <v>-293.94099999999997</v>
      </c>
      <c r="V17" s="139">
        <v>-96.563999999999993</v>
      </c>
      <c r="W17" s="139">
        <v>-197.29400000000001</v>
      </c>
      <c r="X17" s="139">
        <v>-297.15199999999999</v>
      </c>
      <c r="Y17" s="139">
        <v>-415.37900000000002</v>
      </c>
      <c r="Z17" s="139">
        <v>-102.705</v>
      </c>
      <c r="AA17" s="139">
        <v>-218.72800000000001</v>
      </c>
      <c r="AB17" s="139">
        <v>-332.6</v>
      </c>
      <c r="AC17" s="139">
        <v>-460.27600000000001</v>
      </c>
      <c r="AD17" s="139">
        <v>-117.11199999999999</v>
      </c>
      <c r="AE17" s="139">
        <v>-240.71100000000001</v>
      </c>
      <c r="AF17" s="139">
        <v>-361.64299999999997</v>
      </c>
    </row>
    <row r="18" spans="1:46" s="134" customFormat="1" ht="16" customHeight="1" x14ac:dyDescent="0.3">
      <c r="A18" s="136"/>
      <c r="B18" s="309" t="s">
        <v>155</v>
      </c>
      <c r="C18" s="135">
        <v>100.301</v>
      </c>
      <c r="D18" s="135">
        <v>143.46</v>
      </c>
      <c r="E18" s="135">
        <v>186.239</v>
      </c>
      <c r="F18" s="135">
        <v>63.497999999999998</v>
      </c>
      <c r="G18" s="135">
        <v>102.02800000000001</v>
      </c>
      <c r="H18" s="135">
        <v>157.43700000000001</v>
      </c>
      <c r="I18" s="135">
        <v>202.999</v>
      </c>
      <c r="J18" s="135">
        <v>60.968000000000004</v>
      </c>
      <c r="K18" s="135">
        <v>103.083</v>
      </c>
      <c r="L18" s="135">
        <v>158.58799999999999</v>
      </c>
      <c r="M18" s="135">
        <v>204.613</v>
      </c>
      <c r="N18" s="135">
        <v>64.787999999999997</v>
      </c>
      <c r="O18" s="135">
        <v>115.976</v>
      </c>
      <c r="P18" s="135">
        <v>170.34</v>
      </c>
      <c r="Q18" s="135">
        <v>212.19399999999999</v>
      </c>
      <c r="R18" s="135">
        <v>49.162999999999997</v>
      </c>
      <c r="S18" s="135">
        <v>115.167</v>
      </c>
      <c r="T18" s="135">
        <v>167.04300000000001</v>
      </c>
      <c r="U18" s="135">
        <v>210.54300000000001</v>
      </c>
      <c r="V18" s="135">
        <v>57.481000000000002</v>
      </c>
      <c r="W18" s="135">
        <v>136.614</v>
      </c>
      <c r="X18" s="135">
        <v>202.721</v>
      </c>
      <c r="Y18" s="135">
        <v>251.54</v>
      </c>
      <c r="Z18" s="135">
        <v>62.076999999999998</v>
      </c>
      <c r="AA18" s="135">
        <v>139.34899999999999</v>
      </c>
      <c r="AB18" s="135">
        <v>231.07599999999999</v>
      </c>
      <c r="AC18" s="135">
        <v>338.27300000000002</v>
      </c>
      <c r="AD18" s="135">
        <v>124.80800000000001</v>
      </c>
      <c r="AE18" s="135">
        <v>270.94299999999998</v>
      </c>
      <c r="AF18" s="135">
        <v>439.166</v>
      </c>
    </row>
    <row r="19" spans="1:46" ht="16" customHeight="1" x14ac:dyDescent="0.3">
      <c r="B19" s="308" t="s">
        <v>154</v>
      </c>
      <c r="C19" s="132">
        <v>-16.222999999999999</v>
      </c>
      <c r="D19" s="132">
        <v>-21.841000000000001</v>
      </c>
      <c r="E19" s="132">
        <v>-26.146999999999998</v>
      </c>
      <c r="F19" s="132">
        <v>25.372</v>
      </c>
      <c r="G19" s="132">
        <v>27.981999999999999</v>
      </c>
      <c r="H19" s="132">
        <v>36.884999999999998</v>
      </c>
      <c r="I19" s="132">
        <v>43.460999999999999</v>
      </c>
      <c r="J19" s="132">
        <v>3.26</v>
      </c>
      <c r="K19" s="132">
        <v>15.605</v>
      </c>
      <c r="L19" s="132">
        <v>23.206</v>
      </c>
      <c r="M19" s="132">
        <v>30.202999999999999</v>
      </c>
      <c r="N19" s="132">
        <v>3.3010000000000002</v>
      </c>
      <c r="O19" s="132">
        <v>-0.72099999999999997</v>
      </c>
      <c r="P19" s="132">
        <v>15.632999999999999</v>
      </c>
      <c r="Q19" s="132">
        <v>13.318</v>
      </c>
      <c r="R19" s="132">
        <v>-28.155000000000001</v>
      </c>
      <c r="S19" s="132">
        <v>-32.792999999999999</v>
      </c>
      <c r="T19" s="132">
        <v>-49.054000000000002</v>
      </c>
      <c r="U19" s="132">
        <v>-62.280999999999999</v>
      </c>
      <c r="V19" s="132">
        <v>15.954000000000001</v>
      </c>
      <c r="W19" s="132">
        <v>30.716000000000001</v>
      </c>
      <c r="X19" s="132">
        <v>34.055</v>
      </c>
      <c r="Y19" s="132">
        <v>35.835000000000001</v>
      </c>
      <c r="Z19" s="132">
        <v>-4.0270000000000001</v>
      </c>
      <c r="AA19" s="132">
        <v>-2.387</v>
      </c>
      <c r="AB19" s="132">
        <v>7.5</v>
      </c>
      <c r="AC19" s="132">
        <v>-17.504000000000001</v>
      </c>
      <c r="AD19" s="132">
        <v>18.37</v>
      </c>
      <c r="AE19" s="132">
        <v>29.913</v>
      </c>
      <c r="AF19" s="132">
        <v>26.765999999999998</v>
      </c>
    </row>
    <row r="20" spans="1:46" ht="16" customHeight="1" x14ac:dyDescent="0.3">
      <c r="B20" s="308" t="s">
        <v>153</v>
      </c>
      <c r="C20" s="132">
        <v>0</v>
      </c>
      <c r="D20" s="132">
        <v>0</v>
      </c>
      <c r="E20" s="132">
        <v>-12.25</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132">
        <v>0</v>
      </c>
      <c r="AE20" s="132">
        <v>0</v>
      </c>
      <c r="AF20" s="132">
        <v>0</v>
      </c>
    </row>
    <row r="21" spans="1:46" ht="16" customHeight="1" x14ac:dyDescent="0.3">
      <c r="B21" s="308" t="s">
        <v>152</v>
      </c>
      <c r="C21" s="132">
        <v>-4.7699999999999996</v>
      </c>
      <c r="D21" s="132">
        <v>-15.61</v>
      </c>
      <c r="E21" s="132">
        <v>-22.248000000000001</v>
      </c>
      <c r="F21" s="132">
        <v>-0.85399999999999998</v>
      </c>
      <c r="G21" s="132">
        <v>-2.3620000000000001</v>
      </c>
      <c r="H21" s="132">
        <v>0.38700000000000001</v>
      </c>
      <c r="I21" s="132">
        <v>-13.930999999999999</v>
      </c>
      <c r="J21" s="132">
        <v>-0.45200000000000001</v>
      </c>
      <c r="K21" s="132">
        <v>-1.234</v>
      </c>
      <c r="L21" s="132">
        <v>-4.2370000000000001</v>
      </c>
      <c r="M21" s="132">
        <v>-6.9260000000000002</v>
      </c>
      <c r="N21" s="132">
        <v>-3.9260000000000002</v>
      </c>
      <c r="O21" s="132">
        <v>-4.7679999999999998</v>
      </c>
      <c r="P21" s="132">
        <v>-5.899</v>
      </c>
      <c r="Q21" s="132">
        <v>-14.311999999999999</v>
      </c>
      <c r="R21" s="132">
        <v>-0.17699999999999999</v>
      </c>
      <c r="S21" s="132">
        <v>-0.437</v>
      </c>
      <c r="T21" s="132">
        <v>-1.1679999999999999</v>
      </c>
      <c r="U21" s="132">
        <v>-9.0730000000000004</v>
      </c>
      <c r="V21" s="132">
        <v>-0.45500000000000002</v>
      </c>
      <c r="W21" s="132">
        <v>-11.756</v>
      </c>
      <c r="X21" s="132">
        <v>-8.81</v>
      </c>
      <c r="Y21" s="132">
        <v>-27.077000000000002</v>
      </c>
      <c r="Z21" s="132">
        <v>-0.35599999999999998</v>
      </c>
      <c r="AA21" s="132">
        <v>-5.2880000000000003</v>
      </c>
      <c r="AB21" s="132">
        <v>-5.0999999999999996</v>
      </c>
      <c r="AC21" s="132">
        <v>-11.365</v>
      </c>
      <c r="AD21" s="132">
        <v>-5.9649999999999999</v>
      </c>
      <c r="AE21" s="132">
        <v>-12.134</v>
      </c>
      <c r="AF21" s="132">
        <v>-12.826000000000001</v>
      </c>
    </row>
    <row r="22" spans="1:46" ht="29.25" customHeight="1" x14ac:dyDescent="0.3">
      <c r="B22" s="137" t="s">
        <v>410</v>
      </c>
      <c r="C22" s="132">
        <v>2.456</v>
      </c>
      <c r="D22" s="132">
        <v>3.9870000000000001</v>
      </c>
      <c r="E22" s="132">
        <v>5.0060000000000002</v>
      </c>
      <c r="F22" s="132">
        <v>1.0940000000000001</v>
      </c>
      <c r="G22" s="132">
        <v>2.7360000000000002</v>
      </c>
      <c r="H22" s="132">
        <v>3.738</v>
      </c>
      <c r="I22" s="132">
        <v>4.782</v>
      </c>
      <c r="J22" s="132">
        <v>1.1779999999999999</v>
      </c>
      <c r="K22" s="132">
        <v>2.5379999999999998</v>
      </c>
      <c r="L22" s="132">
        <v>4.1050000000000004</v>
      </c>
      <c r="M22" s="132">
        <v>5.4459999999999997</v>
      </c>
      <c r="N22" s="132">
        <v>1.1299999999999999</v>
      </c>
      <c r="O22" s="132">
        <v>2.516</v>
      </c>
      <c r="P22" s="132">
        <v>4.1550000000000002</v>
      </c>
      <c r="Q22" s="132">
        <v>4.1970000000000001</v>
      </c>
      <c r="R22" s="132">
        <v>0.218</v>
      </c>
      <c r="S22" s="132">
        <v>0.42599999999999999</v>
      </c>
      <c r="T22" s="132">
        <v>0.89500000000000002</v>
      </c>
      <c r="U22" s="132">
        <v>0.874</v>
      </c>
      <c r="V22" s="132">
        <v>0.13100000000000001</v>
      </c>
      <c r="W22" s="132">
        <v>0.42099999999999999</v>
      </c>
      <c r="X22" s="132">
        <v>0.94</v>
      </c>
      <c r="Y22" s="132">
        <v>1.1080000000000001</v>
      </c>
      <c r="Z22" s="132">
        <v>0.61</v>
      </c>
      <c r="AA22" s="132">
        <v>1.57</v>
      </c>
      <c r="AB22" s="132">
        <v>1.1000000000000001</v>
      </c>
      <c r="AC22" s="132">
        <v>0.78100000000000003</v>
      </c>
      <c r="AD22" s="132">
        <v>0.307</v>
      </c>
      <c r="AE22" s="132">
        <v>0.6</v>
      </c>
      <c r="AF22" s="132">
        <v>1.3160000000000001</v>
      </c>
    </row>
    <row r="23" spans="1:46" ht="14" x14ac:dyDescent="0.3">
      <c r="B23" s="137" t="s">
        <v>151</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137.858</v>
      </c>
      <c r="V23" s="132">
        <v>0</v>
      </c>
      <c r="W23" s="132">
        <v>0</v>
      </c>
      <c r="X23" s="132">
        <v>0</v>
      </c>
      <c r="Y23" s="132">
        <v>0</v>
      </c>
      <c r="Z23" s="132">
        <v>172.81</v>
      </c>
      <c r="AA23" s="132">
        <v>172.81</v>
      </c>
      <c r="AB23" s="132">
        <v>172.81</v>
      </c>
      <c r="AC23" s="132">
        <v>172.87799999999999</v>
      </c>
      <c r="AD23" s="132">
        <v>0</v>
      </c>
      <c r="AE23" s="132">
        <v>0</v>
      </c>
      <c r="AF23" s="132">
        <v>0</v>
      </c>
    </row>
    <row r="24" spans="1:46" s="134" customFormat="1" ht="16" customHeight="1" x14ac:dyDescent="0.3">
      <c r="A24" s="136"/>
      <c r="B24" s="309" t="s">
        <v>150</v>
      </c>
      <c r="C24" s="135">
        <v>81.763999999999996</v>
      </c>
      <c r="D24" s="135">
        <v>109.996</v>
      </c>
      <c r="E24" s="135">
        <v>130.6</v>
      </c>
      <c r="F24" s="135">
        <v>89.11</v>
      </c>
      <c r="G24" s="135">
        <v>130.38399999999999</v>
      </c>
      <c r="H24" s="135">
        <v>198.447</v>
      </c>
      <c r="I24" s="135">
        <v>237.31100000000001</v>
      </c>
      <c r="J24" s="135">
        <v>64.953999999999994</v>
      </c>
      <c r="K24" s="135">
        <v>119.992</v>
      </c>
      <c r="L24" s="135">
        <v>181.66200000000001</v>
      </c>
      <c r="M24" s="135">
        <v>233.33600000000001</v>
      </c>
      <c r="N24" s="135">
        <v>65.293000000000006</v>
      </c>
      <c r="O24" s="135">
        <v>113.003</v>
      </c>
      <c r="P24" s="135">
        <v>184.22900000000001</v>
      </c>
      <c r="Q24" s="135">
        <v>215.39699999999999</v>
      </c>
      <c r="R24" s="135">
        <v>21.048999999999999</v>
      </c>
      <c r="S24" s="135">
        <v>82.363</v>
      </c>
      <c r="T24" s="135">
        <v>117.71599999999999</v>
      </c>
      <c r="U24" s="135">
        <v>277.92099999999999</v>
      </c>
      <c r="V24" s="135">
        <v>73.111000000000004</v>
      </c>
      <c r="W24" s="135">
        <v>155.995</v>
      </c>
      <c r="X24" s="135">
        <v>228.90600000000001</v>
      </c>
      <c r="Y24" s="135">
        <v>261.40600000000001</v>
      </c>
      <c r="Z24" s="135">
        <v>231.114</v>
      </c>
      <c r="AA24" s="135">
        <v>306.05399999999997</v>
      </c>
      <c r="AB24" s="135">
        <v>407.37200000000001</v>
      </c>
      <c r="AC24" s="135">
        <v>483.06299999999999</v>
      </c>
      <c r="AD24" s="135">
        <v>137.52000000000001</v>
      </c>
      <c r="AE24" s="135">
        <v>289.322</v>
      </c>
      <c r="AF24" s="135">
        <v>454.42200000000003</v>
      </c>
    </row>
    <row r="25" spans="1:46" ht="16" customHeight="1" x14ac:dyDescent="0.25">
      <c r="A25" s="133"/>
      <c r="B25" s="308" t="s">
        <v>149</v>
      </c>
      <c r="C25" s="132">
        <v>-9.641</v>
      </c>
      <c r="D25" s="132">
        <v>-14.353</v>
      </c>
      <c r="E25" s="132">
        <v>-14.975</v>
      </c>
      <c r="F25" s="132">
        <v>-4.8070000000000004</v>
      </c>
      <c r="G25" s="132">
        <v>-8.093</v>
      </c>
      <c r="H25" s="132">
        <v>-7.17</v>
      </c>
      <c r="I25" s="132">
        <v>-3.9969999999999999</v>
      </c>
      <c r="J25" s="132">
        <v>-4.2569999999999997</v>
      </c>
      <c r="K25" s="132">
        <v>-10.603</v>
      </c>
      <c r="L25" s="132">
        <v>-16.625</v>
      </c>
      <c r="M25" s="132">
        <v>-21.759</v>
      </c>
      <c r="N25" s="132">
        <v>-5.4340000000000002</v>
      </c>
      <c r="O25" s="132">
        <v>-14.885</v>
      </c>
      <c r="P25" s="132">
        <v>-15.784000000000001</v>
      </c>
      <c r="Q25" s="132">
        <v>-13.579000000000001</v>
      </c>
      <c r="R25" s="132">
        <v>-1.575</v>
      </c>
      <c r="S25" s="132">
        <v>-5.5119999999999996</v>
      </c>
      <c r="T25" s="132">
        <v>-8.9250000000000007</v>
      </c>
      <c r="U25" s="132">
        <v>-5.165</v>
      </c>
      <c r="V25" s="132">
        <v>-4.7350000000000003</v>
      </c>
      <c r="W25" s="132">
        <v>-9.5609999999999999</v>
      </c>
      <c r="X25" s="132">
        <v>-12.901999999999999</v>
      </c>
      <c r="Y25" s="132">
        <v>-13.538</v>
      </c>
      <c r="Z25" s="132">
        <v>-5.202</v>
      </c>
      <c r="AA25" s="132">
        <v>-10.632999999999999</v>
      </c>
      <c r="AB25" s="132">
        <v>-21.062999999999999</v>
      </c>
      <c r="AC25" s="132">
        <v>-25.23</v>
      </c>
      <c r="AD25" s="132">
        <v>-13.942</v>
      </c>
      <c r="AE25" s="132">
        <v>-39.844999999999999</v>
      </c>
      <c r="AF25" s="132">
        <v>-57.88</v>
      </c>
    </row>
    <row r="26" spans="1:46" ht="16" customHeight="1" x14ac:dyDescent="0.3">
      <c r="B26" s="308" t="s">
        <v>148</v>
      </c>
      <c r="C26" s="132">
        <v>2.6320000000000001</v>
      </c>
      <c r="D26" s="132">
        <v>4.173</v>
      </c>
      <c r="E26" s="132">
        <v>5.6079999999999997</v>
      </c>
      <c r="F26" s="132">
        <v>2.7480000000000002</v>
      </c>
      <c r="G26" s="132">
        <v>4.3719999999999999</v>
      </c>
      <c r="H26" s="132">
        <v>7.2859999999999996</v>
      </c>
      <c r="I26" s="132">
        <v>8.2449999999999992</v>
      </c>
      <c r="J26" s="132">
        <v>3.0139999999999998</v>
      </c>
      <c r="K26" s="132">
        <v>4.5419999999999998</v>
      </c>
      <c r="L26" s="132">
        <v>6.7110000000000003</v>
      </c>
      <c r="M26" s="132">
        <v>7.93</v>
      </c>
      <c r="N26" s="132">
        <v>1.966</v>
      </c>
      <c r="O26" s="132">
        <v>3.7919999999999998</v>
      </c>
      <c r="P26" s="132">
        <v>6.1989999999999998</v>
      </c>
      <c r="Q26" s="132">
        <v>8.2420000000000009</v>
      </c>
      <c r="R26" s="132">
        <v>1.163</v>
      </c>
      <c r="S26" s="132">
        <v>3.1819999999999999</v>
      </c>
      <c r="T26" s="132">
        <v>4.1520000000000001</v>
      </c>
      <c r="U26" s="132">
        <v>3.0489999999999999</v>
      </c>
      <c r="V26" s="132">
        <v>3.7669999999999999</v>
      </c>
      <c r="W26" s="132">
        <v>6.6289999999999996</v>
      </c>
      <c r="X26" s="132">
        <v>10.484999999999999</v>
      </c>
      <c r="Y26" s="132">
        <v>11.464</v>
      </c>
      <c r="Z26" s="132">
        <v>4.1020000000000003</v>
      </c>
      <c r="AA26" s="132">
        <v>8.407</v>
      </c>
      <c r="AB26" s="132">
        <v>8.5239999999999991</v>
      </c>
      <c r="AC26" s="132">
        <v>10.971</v>
      </c>
      <c r="AD26" s="132">
        <v>3.4369999999999998</v>
      </c>
      <c r="AE26" s="132">
        <v>6.7770000000000001</v>
      </c>
      <c r="AF26" s="132">
        <v>9.6039999999999992</v>
      </c>
    </row>
    <row r="27" spans="1:46" ht="16" customHeight="1" x14ac:dyDescent="0.3">
      <c r="B27" s="131" t="s">
        <v>147</v>
      </c>
      <c r="C27" s="130">
        <v>69.491</v>
      </c>
      <c r="D27" s="130">
        <v>91.47</v>
      </c>
      <c r="E27" s="130">
        <v>110.017</v>
      </c>
      <c r="F27" s="130">
        <v>81.555000000000007</v>
      </c>
      <c r="G27" s="130">
        <v>117.919</v>
      </c>
      <c r="H27" s="130">
        <v>183.99100000000001</v>
      </c>
      <c r="I27" s="130">
        <v>225.06899999999999</v>
      </c>
      <c r="J27" s="130">
        <v>57.683</v>
      </c>
      <c r="K27" s="130">
        <v>104.84699999999999</v>
      </c>
      <c r="L27" s="130">
        <v>158.32599999999999</v>
      </c>
      <c r="M27" s="130">
        <v>203.64699999999999</v>
      </c>
      <c r="N27" s="130">
        <v>57.893000000000001</v>
      </c>
      <c r="O27" s="130">
        <v>94.325999999999993</v>
      </c>
      <c r="P27" s="130">
        <v>162.24600000000001</v>
      </c>
      <c r="Q27" s="130">
        <v>193.57599999999999</v>
      </c>
      <c r="R27" s="130">
        <v>18.311</v>
      </c>
      <c r="S27" s="130">
        <v>73.668999999999997</v>
      </c>
      <c r="T27" s="130">
        <v>104.639</v>
      </c>
      <c r="U27" s="130">
        <v>269.70699999999999</v>
      </c>
      <c r="V27" s="130">
        <v>64.608999999999995</v>
      </c>
      <c r="W27" s="130">
        <v>139.80500000000001</v>
      </c>
      <c r="X27" s="130">
        <v>205.51900000000001</v>
      </c>
      <c r="Y27" s="130">
        <v>236.404</v>
      </c>
      <c r="Z27" s="130">
        <v>221.81</v>
      </c>
      <c r="AA27" s="130">
        <v>287.01400000000001</v>
      </c>
      <c r="AB27" s="130">
        <v>377.78500000000003</v>
      </c>
      <c r="AC27" s="130">
        <v>446.86200000000002</v>
      </c>
      <c r="AD27" s="130">
        <v>120.14100000000001</v>
      </c>
      <c r="AE27" s="130">
        <v>242.7</v>
      </c>
      <c r="AF27" s="130">
        <v>386.93799999999999</v>
      </c>
    </row>
    <row r="28" spans="1:46" ht="16" customHeight="1" x14ac:dyDescent="0.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row>
    <row r="29" spans="1:46" ht="16" customHeight="1" x14ac:dyDescent="0.3">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row>
    <row r="30" spans="1:46" ht="53.25" customHeight="1" x14ac:dyDescent="0.25">
      <c r="A30" s="127"/>
      <c r="B30" s="311" t="s">
        <v>170</v>
      </c>
      <c r="C30" s="144" t="s">
        <v>25</v>
      </c>
      <c r="D30" s="144" t="s">
        <v>26</v>
      </c>
      <c r="E30" s="144" t="s">
        <v>27</v>
      </c>
      <c r="F30" s="144" t="s">
        <v>28</v>
      </c>
      <c r="G30" s="144" t="s">
        <v>29</v>
      </c>
      <c r="H30" s="144" t="s">
        <v>30</v>
      </c>
      <c r="I30" s="144" t="s">
        <v>31</v>
      </c>
      <c r="J30" s="144" t="s">
        <v>32</v>
      </c>
      <c r="K30" s="144" t="s">
        <v>33</v>
      </c>
      <c r="L30" s="144" t="s">
        <v>34</v>
      </c>
      <c r="M30" s="143" t="s">
        <v>35</v>
      </c>
      <c r="N30" s="143" t="s">
        <v>38</v>
      </c>
      <c r="O30" s="143" t="s">
        <v>42</v>
      </c>
      <c r="P30" s="143" t="s">
        <v>44</v>
      </c>
      <c r="Q30" s="143" t="s">
        <v>109</v>
      </c>
      <c r="R30" s="143" t="s">
        <v>142</v>
      </c>
      <c r="S30" s="143" t="s">
        <v>141</v>
      </c>
      <c r="T30" s="143" t="s">
        <v>140</v>
      </c>
      <c r="U30" s="143" t="s">
        <v>139</v>
      </c>
      <c r="V30" s="143" t="s">
        <v>295</v>
      </c>
      <c r="W30" s="143" t="s">
        <v>316</v>
      </c>
      <c r="X30" s="143" t="s">
        <v>318</v>
      </c>
      <c r="Y30" s="143" t="s">
        <v>322</v>
      </c>
      <c r="Z30" s="143" t="s">
        <v>336</v>
      </c>
      <c r="AA30" s="143" t="s">
        <v>347</v>
      </c>
      <c r="AB30" s="143" t="s">
        <v>363</v>
      </c>
      <c r="AC30" s="143" t="s">
        <v>369</v>
      </c>
      <c r="AD30" s="143" t="s">
        <v>374</v>
      </c>
      <c r="AE30" s="143" t="s">
        <v>377</v>
      </c>
      <c r="AF30" s="143" t="s">
        <v>402</v>
      </c>
    </row>
    <row r="31" spans="1:46" ht="16" customHeight="1" x14ac:dyDescent="0.3">
      <c r="B31" s="308" t="s">
        <v>169</v>
      </c>
      <c r="C31" s="132">
        <v>109.277</v>
      </c>
      <c r="D31" s="132">
        <v>164.29</v>
      </c>
      <c r="E31" s="132">
        <v>215.55</v>
      </c>
      <c r="F31" s="132">
        <v>47.813000000000002</v>
      </c>
      <c r="G31" s="132">
        <v>93.308000000000007</v>
      </c>
      <c r="H31" s="132">
        <v>139.77500000000001</v>
      </c>
      <c r="I31" s="132">
        <v>188.255</v>
      </c>
      <c r="J31" s="132">
        <v>44.002000000000002</v>
      </c>
      <c r="K31" s="132">
        <v>89.028999999999996</v>
      </c>
      <c r="L31" s="132">
        <v>135.316</v>
      </c>
      <c r="M31" s="132">
        <v>181.43100000000001</v>
      </c>
      <c r="N31" s="132">
        <v>45.375999999999998</v>
      </c>
      <c r="O31" s="132">
        <v>90.997</v>
      </c>
      <c r="P31" s="132">
        <v>136.685</v>
      </c>
      <c r="Q31" s="132">
        <v>182.90799999999999</v>
      </c>
      <c r="R31" s="132">
        <v>45.137999999999998</v>
      </c>
      <c r="S31" s="132">
        <v>87.834999999999994</v>
      </c>
      <c r="T31" s="132">
        <v>130.828</v>
      </c>
      <c r="U31" s="132">
        <v>175.10400000000001</v>
      </c>
      <c r="V31" s="132">
        <v>43.04</v>
      </c>
      <c r="W31" s="132">
        <v>86.613</v>
      </c>
      <c r="X31" s="132">
        <v>131.25399999999999</v>
      </c>
      <c r="Y31" s="132">
        <v>179.185</v>
      </c>
      <c r="Z31" s="132">
        <v>47.704000000000001</v>
      </c>
      <c r="AA31" s="132">
        <v>97.39</v>
      </c>
      <c r="AB31" s="132">
        <v>150.94399999999999</v>
      </c>
      <c r="AC31" s="132">
        <v>221.96199999999999</v>
      </c>
      <c r="AD31" s="132">
        <v>95.46</v>
      </c>
      <c r="AE31" s="132">
        <v>206.19300000000001</v>
      </c>
      <c r="AF31" s="132">
        <v>342.36399999999998</v>
      </c>
    </row>
    <row r="32" spans="1:46" ht="16" customHeight="1" x14ac:dyDescent="0.3">
      <c r="B32" s="308" t="s">
        <v>168</v>
      </c>
      <c r="C32" s="132">
        <v>-21.905999999999999</v>
      </c>
      <c r="D32" s="132">
        <v>-31.815000000000001</v>
      </c>
      <c r="E32" s="132">
        <v>-40.671999999999997</v>
      </c>
      <c r="F32" s="132">
        <v>-8.4760000000000009</v>
      </c>
      <c r="G32" s="132">
        <v>-17.378</v>
      </c>
      <c r="H32" s="132">
        <v>-23.411999999999999</v>
      </c>
      <c r="I32" s="132">
        <v>-29.466000000000001</v>
      </c>
      <c r="J32" s="132">
        <v>-6.0090000000000003</v>
      </c>
      <c r="K32" s="132">
        <v>-11.808999999999999</v>
      </c>
      <c r="L32" s="132">
        <v>-17.736999999999998</v>
      </c>
      <c r="M32" s="132">
        <v>-23.399000000000001</v>
      </c>
      <c r="N32" s="132">
        <v>-5.6189999999999998</v>
      </c>
      <c r="O32" s="132">
        <v>-11.388999999999999</v>
      </c>
      <c r="P32" s="132">
        <v>-17.698</v>
      </c>
      <c r="Q32" s="132">
        <v>-24.782</v>
      </c>
      <c r="R32" s="132">
        <v>-7.9729999999999999</v>
      </c>
      <c r="S32" s="132">
        <v>-17.042999999999999</v>
      </c>
      <c r="T32" s="132">
        <v>-26.471</v>
      </c>
      <c r="U32" s="132">
        <v>-36.216999999999999</v>
      </c>
      <c r="V32" s="132">
        <v>-9.3249999999999993</v>
      </c>
      <c r="W32" s="132">
        <v>-19.065000000000001</v>
      </c>
      <c r="X32" s="132">
        <v>-29.524000000000001</v>
      </c>
      <c r="Y32" s="132">
        <v>-40.045999999999999</v>
      </c>
      <c r="Z32" s="132">
        <v>-9.8130000000000006</v>
      </c>
      <c r="AA32" s="132">
        <v>-19.798999999999999</v>
      </c>
      <c r="AB32" s="132">
        <v>-31.07</v>
      </c>
      <c r="AC32" s="132">
        <v>-44.935000000000002</v>
      </c>
      <c r="AD32" s="132">
        <v>-22.06</v>
      </c>
      <c r="AE32" s="132">
        <v>-46.546999999999997</v>
      </c>
      <c r="AF32" s="132">
        <v>-83.28</v>
      </c>
    </row>
    <row r="33" spans="1:32" s="134" customFormat="1" ht="16" customHeight="1" x14ac:dyDescent="0.3">
      <c r="A33" s="136"/>
      <c r="B33" s="221" t="s">
        <v>167</v>
      </c>
      <c r="C33" s="398">
        <v>87.370999999999995</v>
      </c>
      <c r="D33" s="398">
        <v>132.47499999999999</v>
      </c>
      <c r="E33" s="398">
        <v>174.87799999999999</v>
      </c>
      <c r="F33" s="398">
        <v>39.337000000000003</v>
      </c>
      <c r="G33" s="398">
        <v>75.930000000000007</v>
      </c>
      <c r="H33" s="398">
        <v>116.363</v>
      </c>
      <c r="I33" s="398">
        <v>158.78899999999999</v>
      </c>
      <c r="J33" s="398">
        <v>37.993000000000002</v>
      </c>
      <c r="K33" s="398">
        <v>77.22</v>
      </c>
      <c r="L33" s="398">
        <v>117.57899999999999</v>
      </c>
      <c r="M33" s="398">
        <v>158.03200000000001</v>
      </c>
      <c r="N33" s="398">
        <v>39.756999999999998</v>
      </c>
      <c r="O33" s="398">
        <v>79.608000000000004</v>
      </c>
      <c r="P33" s="398">
        <v>118.98699999999999</v>
      </c>
      <c r="Q33" s="398">
        <v>158.126</v>
      </c>
      <c r="R33" s="398">
        <v>37.164999999999999</v>
      </c>
      <c r="S33" s="398">
        <v>70.792000000000002</v>
      </c>
      <c r="T33" s="398">
        <v>104.357</v>
      </c>
      <c r="U33" s="398">
        <v>138.887</v>
      </c>
      <c r="V33" s="398">
        <v>33.715000000000003</v>
      </c>
      <c r="W33" s="398">
        <v>67.548000000000002</v>
      </c>
      <c r="X33" s="398">
        <v>101.73</v>
      </c>
      <c r="Y33" s="398">
        <v>139.13900000000001</v>
      </c>
      <c r="Z33" s="398">
        <v>37.890999999999998</v>
      </c>
      <c r="AA33" s="398">
        <v>77.590999999999994</v>
      </c>
      <c r="AB33" s="398">
        <v>119.874</v>
      </c>
      <c r="AC33" s="398">
        <v>177.02699999999999</v>
      </c>
      <c r="AD33" s="398">
        <v>73.400000000000006</v>
      </c>
      <c r="AE33" s="398">
        <v>159.64599999999999</v>
      </c>
      <c r="AF33" s="398">
        <v>259.084</v>
      </c>
    </row>
    <row r="34" spans="1:32" ht="16" customHeight="1" x14ac:dyDescent="0.3">
      <c r="B34" s="308" t="s">
        <v>166</v>
      </c>
      <c r="C34" s="132">
        <v>60.095999999999997</v>
      </c>
      <c r="D34" s="132">
        <v>91.096999999999994</v>
      </c>
      <c r="E34" s="132">
        <v>123.014</v>
      </c>
      <c r="F34" s="132">
        <v>30.44</v>
      </c>
      <c r="G34" s="132">
        <v>62.459000000000003</v>
      </c>
      <c r="H34" s="132">
        <v>94.736000000000004</v>
      </c>
      <c r="I34" s="132">
        <v>127.749</v>
      </c>
      <c r="J34" s="132">
        <v>31.901</v>
      </c>
      <c r="K34" s="132">
        <v>65.275999999999996</v>
      </c>
      <c r="L34" s="132">
        <v>98.811000000000007</v>
      </c>
      <c r="M34" s="132">
        <v>132.67699999999999</v>
      </c>
      <c r="N34" s="132">
        <v>32.649000000000001</v>
      </c>
      <c r="O34" s="132">
        <v>66.981999999999999</v>
      </c>
      <c r="P34" s="132">
        <v>102.777</v>
      </c>
      <c r="Q34" s="132">
        <v>137.898</v>
      </c>
      <c r="R34" s="132">
        <v>34.084000000000003</v>
      </c>
      <c r="S34" s="132">
        <v>65.941000000000003</v>
      </c>
      <c r="T34" s="132">
        <v>101.869</v>
      </c>
      <c r="U34" s="132">
        <v>136.691</v>
      </c>
      <c r="V34" s="132">
        <v>35.347000000000001</v>
      </c>
      <c r="W34" s="132">
        <v>74.332999999999998</v>
      </c>
      <c r="X34" s="132">
        <v>114.57299999999999</v>
      </c>
      <c r="Y34" s="132">
        <v>155.21700000000001</v>
      </c>
      <c r="Z34" s="132">
        <v>40.448999999999998</v>
      </c>
      <c r="AA34" s="132">
        <v>83.037000000000006</v>
      </c>
      <c r="AB34" s="132">
        <v>125.97499999999999</v>
      </c>
      <c r="AC34" s="132">
        <v>166.44</v>
      </c>
      <c r="AD34" s="132">
        <v>39.548999999999999</v>
      </c>
      <c r="AE34" s="132">
        <v>81.372</v>
      </c>
      <c r="AF34" s="132">
        <v>124.72</v>
      </c>
    </row>
    <row r="35" spans="1:32" ht="16" customHeight="1" x14ac:dyDescent="0.3">
      <c r="B35" s="308" t="s">
        <v>165</v>
      </c>
      <c r="C35" s="132">
        <v>-12.782</v>
      </c>
      <c r="D35" s="132">
        <v>-19.893999999999998</v>
      </c>
      <c r="E35" s="132">
        <v>-27.728000000000002</v>
      </c>
      <c r="F35" s="132">
        <v>-6.24</v>
      </c>
      <c r="G35" s="132">
        <v>-13.904999999999999</v>
      </c>
      <c r="H35" s="132">
        <v>-21.317</v>
      </c>
      <c r="I35" s="132">
        <v>-29.24</v>
      </c>
      <c r="J35" s="132">
        <v>-7.0910000000000002</v>
      </c>
      <c r="K35" s="132">
        <v>-14.992000000000001</v>
      </c>
      <c r="L35" s="132">
        <v>-23.411999999999999</v>
      </c>
      <c r="M35" s="132">
        <v>-32.514000000000003</v>
      </c>
      <c r="N35" s="132">
        <v>-7.4290000000000003</v>
      </c>
      <c r="O35" s="132">
        <v>-15.875</v>
      </c>
      <c r="P35" s="132">
        <v>-24.710999999999999</v>
      </c>
      <c r="Q35" s="132">
        <v>-33.942999999999998</v>
      </c>
      <c r="R35" s="132">
        <v>-8.0009999999999994</v>
      </c>
      <c r="S35" s="132">
        <v>-15.673</v>
      </c>
      <c r="T35" s="132">
        <v>-24.734999999999999</v>
      </c>
      <c r="U35" s="132">
        <v>-32.234000000000002</v>
      </c>
      <c r="V35" s="132">
        <v>-7.7320000000000002</v>
      </c>
      <c r="W35" s="132">
        <v>-15.929</v>
      </c>
      <c r="X35" s="132">
        <v>-26.163</v>
      </c>
      <c r="Y35" s="132">
        <v>-35.622999999999998</v>
      </c>
      <c r="Z35" s="132">
        <v>-8.6720000000000006</v>
      </c>
      <c r="AA35" s="132">
        <v>-18.940999999999999</v>
      </c>
      <c r="AB35" s="132">
        <v>-28.170999999999999</v>
      </c>
      <c r="AC35" s="132">
        <v>-37.290999999999997</v>
      </c>
      <c r="AD35" s="132">
        <v>-8.6340000000000003</v>
      </c>
      <c r="AE35" s="132">
        <v>-18.952999999999999</v>
      </c>
      <c r="AF35" s="132">
        <v>-30.739000000000001</v>
      </c>
    </row>
    <row r="36" spans="1:32" s="134" customFormat="1" ht="16" customHeight="1" x14ac:dyDescent="0.3">
      <c r="A36" s="136"/>
      <c r="B36" s="221" t="s">
        <v>164</v>
      </c>
      <c r="C36" s="398">
        <v>47.314</v>
      </c>
      <c r="D36" s="398">
        <v>71.203000000000003</v>
      </c>
      <c r="E36" s="398">
        <v>95.286000000000001</v>
      </c>
      <c r="F36" s="398">
        <v>24.2</v>
      </c>
      <c r="G36" s="398">
        <v>48.554000000000002</v>
      </c>
      <c r="H36" s="398">
        <v>73.418999999999997</v>
      </c>
      <c r="I36" s="398">
        <v>98.509</v>
      </c>
      <c r="J36" s="398">
        <v>24.81</v>
      </c>
      <c r="K36" s="398">
        <v>50.283999999999999</v>
      </c>
      <c r="L36" s="398">
        <v>75.399000000000001</v>
      </c>
      <c r="M36" s="398">
        <v>100.163</v>
      </c>
      <c r="N36" s="398">
        <v>25.22</v>
      </c>
      <c r="O36" s="398">
        <v>51.106999999999999</v>
      </c>
      <c r="P36" s="398">
        <v>78.066000000000003</v>
      </c>
      <c r="Q36" s="398">
        <v>103.955</v>
      </c>
      <c r="R36" s="398">
        <v>26.082999999999998</v>
      </c>
      <c r="S36" s="398">
        <v>50.268000000000001</v>
      </c>
      <c r="T36" s="398">
        <v>77.134</v>
      </c>
      <c r="U36" s="398">
        <v>104.45699999999999</v>
      </c>
      <c r="V36" s="398">
        <v>27.614999999999998</v>
      </c>
      <c r="W36" s="398">
        <v>58.404000000000003</v>
      </c>
      <c r="X36" s="398">
        <v>88.41</v>
      </c>
      <c r="Y36" s="398">
        <v>119.59399999999999</v>
      </c>
      <c r="Z36" s="398">
        <v>31.777000000000001</v>
      </c>
      <c r="AA36" s="398">
        <v>64.096000000000004</v>
      </c>
      <c r="AB36" s="398">
        <v>97.804000000000002</v>
      </c>
      <c r="AC36" s="398">
        <v>129.149</v>
      </c>
      <c r="AD36" s="398">
        <v>30.914999999999999</v>
      </c>
      <c r="AE36" s="398">
        <v>62.418999999999997</v>
      </c>
      <c r="AF36" s="398">
        <v>93.980999999999995</v>
      </c>
    </row>
    <row r="37" spans="1:32" ht="16" customHeight="1" x14ac:dyDescent="0.3">
      <c r="B37" s="161" t="s">
        <v>163</v>
      </c>
      <c r="C37" s="132">
        <v>29.571000000000002</v>
      </c>
      <c r="D37" s="132">
        <v>29.927</v>
      </c>
      <c r="E37" s="132">
        <v>30.059000000000001</v>
      </c>
      <c r="F37" s="132">
        <v>11.202</v>
      </c>
      <c r="G37" s="132">
        <v>42.082000000000001</v>
      </c>
      <c r="H37" s="132">
        <v>48.057000000000002</v>
      </c>
      <c r="I37" s="132">
        <v>58.061999999999998</v>
      </c>
      <c r="J37" s="132">
        <v>8.5350000000000001</v>
      </c>
      <c r="K37" s="132">
        <v>49.68</v>
      </c>
      <c r="L37" s="132">
        <v>49.686</v>
      </c>
      <c r="M37" s="132">
        <v>49.692</v>
      </c>
      <c r="N37" s="132">
        <v>4.3979999999999997</v>
      </c>
      <c r="O37" s="132">
        <v>69.938999999999993</v>
      </c>
      <c r="P37" s="132">
        <v>71.221000000000004</v>
      </c>
      <c r="Q37" s="132">
        <v>71.230999999999995</v>
      </c>
      <c r="R37" s="132">
        <v>8.0000000000000002E-3</v>
      </c>
      <c r="S37" s="132">
        <v>1.7000000000000001E-2</v>
      </c>
      <c r="T37" s="132">
        <v>0.74299999999999999</v>
      </c>
      <c r="U37" s="132">
        <v>6.2590000000000003</v>
      </c>
      <c r="V37" s="132">
        <v>4.4939999999999998</v>
      </c>
      <c r="W37" s="132">
        <v>4.51</v>
      </c>
      <c r="X37" s="132">
        <v>4.96</v>
      </c>
      <c r="Y37" s="132">
        <v>79.616</v>
      </c>
      <c r="Z37" s="132">
        <v>9.4710000000000001</v>
      </c>
      <c r="AA37" s="132">
        <v>33.643999999999998</v>
      </c>
      <c r="AB37" s="132">
        <v>34.409999999999997</v>
      </c>
      <c r="AC37" s="132">
        <v>56.043999999999997</v>
      </c>
      <c r="AD37" s="132">
        <v>8.4139999999999997</v>
      </c>
      <c r="AE37" s="132">
        <v>130.16800000000001</v>
      </c>
      <c r="AF37" s="132">
        <v>130.18100000000001</v>
      </c>
    </row>
    <row r="38" spans="1:32" ht="16" customHeight="1" x14ac:dyDescent="0.3">
      <c r="B38" s="308" t="s">
        <v>162</v>
      </c>
      <c r="C38" s="132">
        <v>13.282999999999999</v>
      </c>
      <c r="D38" s="132">
        <v>14.065</v>
      </c>
      <c r="E38" s="132">
        <v>13.276</v>
      </c>
      <c r="F38" s="132">
        <v>12.237</v>
      </c>
      <c r="G38" s="132">
        <v>13.276999999999999</v>
      </c>
      <c r="H38" s="132">
        <v>14.863</v>
      </c>
      <c r="I38" s="132">
        <v>16.956</v>
      </c>
      <c r="J38" s="132">
        <v>1.2090000000000001</v>
      </c>
      <c r="K38" s="132">
        <v>3.8889999999999998</v>
      </c>
      <c r="L38" s="132">
        <v>6.9589999999999996</v>
      </c>
      <c r="M38" s="132">
        <v>8.4380000000000006</v>
      </c>
      <c r="N38" s="132">
        <v>10.144</v>
      </c>
      <c r="O38" s="132">
        <v>18.681999999999999</v>
      </c>
      <c r="P38" s="132">
        <v>21.373000000000001</v>
      </c>
      <c r="Q38" s="132">
        <v>23.977</v>
      </c>
      <c r="R38" s="132">
        <v>3.2280000000000002</v>
      </c>
      <c r="S38" s="132">
        <v>21.532</v>
      </c>
      <c r="T38" s="132">
        <v>25.093</v>
      </c>
      <c r="U38" s="132">
        <v>28.138000000000002</v>
      </c>
      <c r="V38" s="132">
        <v>1.647</v>
      </c>
      <c r="W38" s="132">
        <v>16.358000000000001</v>
      </c>
      <c r="X38" s="132">
        <v>18.16</v>
      </c>
      <c r="Y38" s="132">
        <v>18.978999999999999</v>
      </c>
      <c r="Z38" s="132">
        <v>1.0760000000000001</v>
      </c>
      <c r="AA38" s="132">
        <v>2.9980000000000002</v>
      </c>
      <c r="AB38" s="132">
        <v>5.7320000000000002</v>
      </c>
      <c r="AC38" s="132">
        <v>9.0609999999999999</v>
      </c>
      <c r="AD38" s="132">
        <v>3.21</v>
      </c>
      <c r="AE38" s="132">
        <v>5.5659999999999998</v>
      </c>
      <c r="AF38" s="132">
        <v>0.93100000000000005</v>
      </c>
    </row>
    <row r="39" spans="1:32" ht="16" customHeight="1" x14ac:dyDescent="0.3">
      <c r="B39" s="308" t="s">
        <v>161</v>
      </c>
      <c r="C39" s="132">
        <v>0.44</v>
      </c>
      <c r="D39" s="132">
        <v>-2.1760000000000002</v>
      </c>
      <c r="E39" s="132">
        <v>-0.877</v>
      </c>
      <c r="F39" s="132">
        <v>3.9359999999999999</v>
      </c>
      <c r="G39" s="132">
        <v>-1.2729999999999999</v>
      </c>
      <c r="H39" s="132">
        <v>-8.8999999999999996E-2</v>
      </c>
      <c r="I39" s="132">
        <v>-2.218</v>
      </c>
      <c r="J39" s="132">
        <v>9.8640000000000008</v>
      </c>
      <c r="K39" s="132">
        <v>2.3149999999999999</v>
      </c>
      <c r="L39" s="132">
        <v>5.44</v>
      </c>
      <c r="M39" s="132">
        <v>7.0759999999999996</v>
      </c>
      <c r="N39" s="132">
        <v>1.88</v>
      </c>
      <c r="O39" s="132">
        <v>-3.738</v>
      </c>
      <c r="P39" s="132">
        <v>-4.0709999999999997</v>
      </c>
      <c r="Q39" s="132">
        <v>-2.6360000000000001</v>
      </c>
      <c r="R39" s="132">
        <v>1.6439999999999999</v>
      </c>
      <c r="S39" s="132">
        <v>31.629000000000001</v>
      </c>
      <c r="T39" s="132">
        <v>32.387</v>
      </c>
      <c r="U39" s="132">
        <v>33.936999999999998</v>
      </c>
      <c r="V39" s="132">
        <v>2.1720000000000002</v>
      </c>
      <c r="W39" s="132">
        <v>2.9630000000000001</v>
      </c>
      <c r="X39" s="132">
        <v>3.2989999999999999</v>
      </c>
      <c r="Y39" s="132">
        <v>4.1710000000000003</v>
      </c>
      <c r="Z39" s="132">
        <v>-11.407999999999999</v>
      </c>
      <c r="AA39" s="132">
        <v>-9.2170000000000005</v>
      </c>
      <c r="AB39" s="132">
        <v>-7.2</v>
      </c>
      <c r="AC39" s="132">
        <v>-5.101</v>
      </c>
      <c r="AD39" s="132">
        <v>-7.8090000000000002</v>
      </c>
      <c r="AE39" s="132">
        <v>-7.8620000000000001</v>
      </c>
      <c r="AF39" s="132">
        <v>-10.999000000000001</v>
      </c>
    </row>
    <row r="40" spans="1:32" ht="16" customHeight="1" x14ac:dyDescent="0.3">
      <c r="B40" s="140" t="s">
        <v>160</v>
      </c>
      <c r="C40" s="141">
        <v>177.97900000000001</v>
      </c>
      <c r="D40" s="141">
        <v>245.494</v>
      </c>
      <c r="E40" s="141">
        <v>312.62200000000001</v>
      </c>
      <c r="F40" s="141">
        <v>90.912000000000006</v>
      </c>
      <c r="G40" s="141">
        <v>178.57</v>
      </c>
      <c r="H40" s="141">
        <v>252.613</v>
      </c>
      <c r="I40" s="141">
        <v>330.09800000000001</v>
      </c>
      <c r="J40" s="141">
        <v>82.411000000000001</v>
      </c>
      <c r="K40" s="141">
        <v>183.38800000000001</v>
      </c>
      <c r="L40" s="141">
        <v>255.06299999999999</v>
      </c>
      <c r="M40" s="141">
        <v>323.40100000000001</v>
      </c>
      <c r="N40" s="141">
        <v>81.399000000000001</v>
      </c>
      <c r="O40" s="141">
        <v>215.59800000000001</v>
      </c>
      <c r="P40" s="141">
        <v>285.57600000000002</v>
      </c>
      <c r="Q40" s="141">
        <v>354.65300000000002</v>
      </c>
      <c r="R40" s="141">
        <v>68.128</v>
      </c>
      <c r="S40" s="141">
        <v>174.238</v>
      </c>
      <c r="T40" s="141">
        <v>239.714</v>
      </c>
      <c r="U40" s="141">
        <v>311.678</v>
      </c>
      <c r="V40" s="141">
        <v>69.643000000000001</v>
      </c>
      <c r="W40" s="141">
        <v>149.78299999999999</v>
      </c>
      <c r="X40" s="141">
        <v>216.559</v>
      </c>
      <c r="Y40" s="141">
        <v>361.49900000000002</v>
      </c>
      <c r="Z40" s="141">
        <v>68.807000000000002</v>
      </c>
      <c r="AA40" s="141">
        <v>169.11199999999999</v>
      </c>
      <c r="AB40" s="141">
        <v>250.62</v>
      </c>
      <c r="AC40" s="141">
        <v>366.18</v>
      </c>
      <c r="AD40" s="141">
        <v>108.13</v>
      </c>
      <c r="AE40" s="141">
        <v>349.93700000000001</v>
      </c>
      <c r="AF40" s="141">
        <v>473.178</v>
      </c>
    </row>
    <row r="41" spans="1:32" ht="16" customHeight="1" x14ac:dyDescent="0.3">
      <c r="B41" s="308" t="s">
        <v>159</v>
      </c>
      <c r="C41" s="132">
        <v>-51.895000000000003</v>
      </c>
      <c r="D41" s="132">
        <v>-77.626999999999995</v>
      </c>
      <c r="E41" s="132">
        <v>-103.2</v>
      </c>
      <c r="F41" s="132">
        <v>-25.065999999999999</v>
      </c>
      <c r="G41" s="132">
        <v>-50.441000000000003</v>
      </c>
      <c r="H41" s="132">
        <v>-75.662000000000006</v>
      </c>
      <c r="I41" s="132">
        <v>-103.696</v>
      </c>
      <c r="J41" s="132">
        <v>-25.172000000000001</v>
      </c>
      <c r="K41" s="132">
        <v>-50.426000000000002</v>
      </c>
      <c r="L41" s="132">
        <v>-76.218000000000004</v>
      </c>
      <c r="M41" s="132">
        <v>-103.84399999999999</v>
      </c>
      <c r="N41" s="132">
        <v>-24.98</v>
      </c>
      <c r="O41" s="132">
        <v>-51.164999999999999</v>
      </c>
      <c r="P41" s="132">
        <v>-77.415999999999997</v>
      </c>
      <c r="Q41" s="132">
        <v>-108.569</v>
      </c>
      <c r="R41" s="132">
        <v>-27.134</v>
      </c>
      <c r="S41" s="132">
        <v>-52.07</v>
      </c>
      <c r="T41" s="132">
        <v>-77.177999999999997</v>
      </c>
      <c r="U41" s="132">
        <v>-102.602</v>
      </c>
      <c r="V41" s="132">
        <v>-25.79</v>
      </c>
      <c r="W41" s="132">
        <v>-51.814</v>
      </c>
      <c r="X41" s="132">
        <v>-78.596000000000004</v>
      </c>
      <c r="Y41" s="132">
        <v>-106.98</v>
      </c>
      <c r="Z41" s="132">
        <v>-26.521999999999998</v>
      </c>
      <c r="AA41" s="132">
        <v>-56.011000000000003</v>
      </c>
      <c r="AB41" s="132">
        <v>-84.37</v>
      </c>
      <c r="AC41" s="132">
        <v>-117.29</v>
      </c>
      <c r="AD41" s="132">
        <v>-30.655999999999999</v>
      </c>
      <c r="AE41" s="132">
        <v>-62.904000000000003</v>
      </c>
      <c r="AF41" s="132">
        <v>-95.933000000000007</v>
      </c>
    </row>
    <row r="42" spans="1:32" ht="16" customHeight="1" x14ac:dyDescent="0.3">
      <c r="B42" s="308" t="s">
        <v>158</v>
      </c>
      <c r="C42" s="132">
        <v>-28.893000000000001</v>
      </c>
      <c r="D42" s="132">
        <v>-43.171999999999997</v>
      </c>
      <c r="E42" s="132">
        <v>-58.883000000000003</v>
      </c>
      <c r="F42" s="132">
        <v>-12.298</v>
      </c>
      <c r="G42" s="132">
        <v>-26.593</v>
      </c>
      <c r="H42" s="132">
        <v>-39.191000000000003</v>
      </c>
      <c r="I42" s="132">
        <v>-54.180999999999997</v>
      </c>
      <c r="J42" s="132">
        <v>-13.127000000000001</v>
      </c>
      <c r="K42" s="132">
        <v>-26.677</v>
      </c>
      <c r="L42" s="132">
        <v>-39.911000000000001</v>
      </c>
      <c r="M42" s="132">
        <v>-57.594999999999999</v>
      </c>
      <c r="N42" s="132">
        <v>-12.919</v>
      </c>
      <c r="O42" s="132">
        <v>-27.512</v>
      </c>
      <c r="P42" s="132">
        <v>-42.719000000000001</v>
      </c>
      <c r="Q42" s="132">
        <v>-64.528999999999996</v>
      </c>
      <c r="R42" s="132">
        <v>-14.539</v>
      </c>
      <c r="S42" s="132">
        <v>-28.597000000000001</v>
      </c>
      <c r="T42" s="132">
        <v>-42.978999999999999</v>
      </c>
      <c r="U42" s="132">
        <v>-60.011000000000003</v>
      </c>
      <c r="V42" s="132">
        <v>-13.054</v>
      </c>
      <c r="W42" s="132">
        <v>-26.890999999999998</v>
      </c>
      <c r="X42" s="132">
        <v>-39.875999999999998</v>
      </c>
      <c r="Y42" s="132">
        <v>-59.098999999999997</v>
      </c>
      <c r="Z42" s="132">
        <v>-15.43</v>
      </c>
      <c r="AA42" s="132">
        <v>-33.296999999999997</v>
      </c>
      <c r="AB42" s="132">
        <v>-50.694000000000003</v>
      </c>
      <c r="AC42" s="132">
        <v>-73.575000000000003</v>
      </c>
      <c r="AD42" s="132">
        <v>-18.434000000000001</v>
      </c>
      <c r="AE42" s="132">
        <v>-38.569000000000003</v>
      </c>
      <c r="AF42" s="132">
        <v>-58.253999999999998</v>
      </c>
    </row>
    <row r="43" spans="1:32" ht="16" customHeight="1" x14ac:dyDescent="0.3">
      <c r="B43" s="308" t="s">
        <v>157</v>
      </c>
      <c r="C43" s="132">
        <v>-9.609</v>
      </c>
      <c r="D43" s="132">
        <v>-14.315</v>
      </c>
      <c r="E43" s="132">
        <v>-18.88</v>
      </c>
      <c r="F43" s="132">
        <v>-4.4390000000000001</v>
      </c>
      <c r="G43" s="132">
        <v>-8.9359999999999999</v>
      </c>
      <c r="H43" s="132">
        <v>-13.515000000000001</v>
      </c>
      <c r="I43" s="132">
        <v>-18.010000000000002</v>
      </c>
      <c r="J43" s="132">
        <v>-4.3490000000000002</v>
      </c>
      <c r="K43" s="132">
        <v>-8.7149999999999999</v>
      </c>
      <c r="L43" s="132">
        <v>-13.084</v>
      </c>
      <c r="M43" s="132">
        <v>-17.530999999999999</v>
      </c>
      <c r="N43" s="132">
        <v>-4.3319999999999999</v>
      </c>
      <c r="O43" s="132">
        <v>-8.7379999999999995</v>
      </c>
      <c r="P43" s="132">
        <v>-13.41</v>
      </c>
      <c r="Q43" s="132">
        <v>-18.045999999999999</v>
      </c>
      <c r="R43" s="132">
        <v>-4.6520000000000001</v>
      </c>
      <c r="S43" s="132">
        <v>-9.1590000000000007</v>
      </c>
      <c r="T43" s="132">
        <v>-13.513</v>
      </c>
      <c r="U43" s="132">
        <v>-17.847999999999999</v>
      </c>
      <c r="V43" s="132">
        <v>-4.3879999999999999</v>
      </c>
      <c r="W43" s="132">
        <v>-8.7989999999999995</v>
      </c>
      <c r="X43" s="132">
        <v>-13.176</v>
      </c>
      <c r="Y43" s="132">
        <v>-17.521999999999998</v>
      </c>
      <c r="Z43" s="132">
        <v>-4.3140000000000001</v>
      </c>
      <c r="AA43" s="132">
        <v>-8.5649999999999995</v>
      </c>
      <c r="AB43" s="132">
        <v>-12.755000000000001</v>
      </c>
      <c r="AC43" s="132">
        <v>-17.001000000000001</v>
      </c>
      <c r="AD43" s="132">
        <v>-4.1820000000000004</v>
      </c>
      <c r="AE43" s="132">
        <v>-8.3729999999999993</v>
      </c>
      <c r="AF43" s="132">
        <v>-13.119</v>
      </c>
    </row>
    <row r="44" spans="1:32" ht="16" customHeight="1" x14ac:dyDescent="0.3">
      <c r="B44" s="140" t="s">
        <v>156</v>
      </c>
      <c r="C44" s="139">
        <v>-90.397000000000006</v>
      </c>
      <c r="D44" s="139">
        <v>-135.114</v>
      </c>
      <c r="E44" s="139">
        <v>-180.96299999999999</v>
      </c>
      <c r="F44" s="139">
        <v>-41.802999999999997</v>
      </c>
      <c r="G44" s="139">
        <v>-85.97</v>
      </c>
      <c r="H44" s="139">
        <v>-128.36799999999999</v>
      </c>
      <c r="I44" s="139">
        <v>-175.887</v>
      </c>
      <c r="J44" s="139">
        <v>-42.648000000000003</v>
      </c>
      <c r="K44" s="139">
        <v>-85.817999999999998</v>
      </c>
      <c r="L44" s="139">
        <v>-129.21299999999999</v>
      </c>
      <c r="M44" s="139">
        <v>-178.97</v>
      </c>
      <c r="N44" s="139">
        <v>-42.231000000000002</v>
      </c>
      <c r="O44" s="139">
        <v>-87.415000000000006</v>
      </c>
      <c r="P44" s="139">
        <v>-133.54499999999999</v>
      </c>
      <c r="Q44" s="139">
        <v>-191.14400000000001</v>
      </c>
      <c r="R44" s="139">
        <v>-46.325000000000003</v>
      </c>
      <c r="S44" s="139">
        <v>-89.825999999999993</v>
      </c>
      <c r="T44" s="139">
        <v>-133.66999999999999</v>
      </c>
      <c r="U44" s="139">
        <v>-180.46100000000001</v>
      </c>
      <c r="V44" s="139">
        <v>-43.231999999999999</v>
      </c>
      <c r="W44" s="139">
        <v>-87.504000000000005</v>
      </c>
      <c r="X44" s="139">
        <v>-131.648</v>
      </c>
      <c r="Y44" s="139">
        <v>-183.601</v>
      </c>
      <c r="Z44" s="139">
        <v>-46.265999999999998</v>
      </c>
      <c r="AA44" s="139">
        <v>-97.873000000000005</v>
      </c>
      <c r="AB44" s="139">
        <v>-147.81899999999999</v>
      </c>
      <c r="AC44" s="139">
        <v>-207.86600000000001</v>
      </c>
      <c r="AD44" s="139">
        <v>-53.271999999999998</v>
      </c>
      <c r="AE44" s="139">
        <v>-109.846</v>
      </c>
      <c r="AF44" s="139">
        <v>-167.30600000000001</v>
      </c>
    </row>
    <row r="45" spans="1:32" ht="16" customHeight="1" x14ac:dyDescent="0.3">
      <c r="B45" s="309" t="s">
        <v>155</v>
      </c>
      <c r="C45" s="135">
        <v>87.581999999999994</v>
      </c>
      <c r="D45" s="135">
        <v>110.38</v>
      </c>
      <c r="E45" s="135">
        <v>131.65899999999999</v>
      </c>
      <c r="F45" s="135">
        <v>49.109000000000002</v>
      </c>
      <c r="G45" s="135">
        <v>92.6</v>
      </c>
      <c r="H45" s="135">
        <v>124.245</v>
      </c>
      <c r="I45" s="135">
        <v>154.21100000000001</v>
      </c>
      <c r="J45" s="135">
        <v>39.762999999999998</v>
      </c>
      <c r="K45" s="135">
        <v>97.57</v>
      </c>
      <c r="L45" s="135">
        <v>125.85</v>
      </c>
      <c r="M45" s="135">
        <v>144.43100000000001</v>
      </c>
      <c r="N45" s="135">
        <v>39.167999999999999</v>
      </c>
      <c r="O45" s="135">
        <v>128.18299999999999</v>
      </c>
      <c r="P45" s="135">
        <v>152.03100000000001</v>
      </c>
      <c r="Q45" s="135">
        <v>163.50899999999999</v>
      </c>
      <c r="R45" s="135">
        <v>21.803000000000001</v>
      </c>
      <c r="S45" s="135">
        <v>84.412000000000006</v>
      </c>
      <c r="T45" s="135">
        <v>106.044</v>
      </c>
      <c r="U45" s="135">
        <v>131.21700000000001</v>
      </c>
      <c r="V45" s="135">
        <v>26.411000000000001</v>
      </c>
      <c r="W45" s="135">
        <v>62.279000000000003</v>
      </c>
      <c r="X45" s="135">
        <v>84.911000000000001</v>
      </c>
      <c r="Y45" s="135">
        <v>177.898</v>
      </c>
      <c r="Z45" s="135">
        <v>22.541</v>
      </c>
      <c r="AA45" s="135">
        <v>71.239000000000004</v>
      </c>
      <c r="AB45" s="135">
        <v>102.801</v>
      </c>
      <c r="AC45" s="135">
        <v>158.31399999999999</v>
      </c>
      <c r="AD45" s="135">
        <v>54.857999999999997</v>
      </c>
      <c r="AE45" s="135">
        <v>240.09100000000001</v>
      </c>
      <c r="AF45" s="135">
        <v>305.87200000000001</v>
      </c>
    </row>
    <row r="46" spans="1:32" ht="16" customHeight="1" x14ac:dyDescent="0.3">
      <c r="B46" s="308" t="s">
        <v>154</v>
      </c>
      <c r="C46" s="132">
        <v>-9.7420000000000009</v>
      </c>
      <c r="D46" s="132">
        <v>-18.475000000000001</v>
      </c>
      <c r="E46" s="132">
        <v>-15.249000000000001</v>
      </c>
      <c r="F46" s="132">
        <v>12.143000000000001</v>
      </c>
      <c r="G46" s="132">
        <v>16.030999999999999</v>
      </c>
      <c r="H46" s="132">
        <v>20.54</v>
      </c>
      <c r="I46" s="132">
        <v>41.49</v>
      </c>
      <c r="J46" s="132">
        <v>-1.7</v>
      </c>
      <c r="K46" s="132">
        <v>11.462</v>
      </c>
      <c r="L46" s="132">
        <v>18.126999999999999</v>
      </c>
      <c r="M46" s="132">
        <v>29.815999999999999</v>
      </c>
      <c r="N46" s="138">
        <v>2.8079999999999998</v>
      </c>
      <c r="O46" s="138">
        <v>0.82599999999999996</v>
      </c>
      <c r="P46" s="138">
        <v>14.879</v>
      </c>
      <c r="Q46" s="138">
        <v>17.029</v>
      </c>
      <c r="R46" s="138">
        <v>-14.205</v>
      </c>
      <c r="S46" s="138">
        <v>-14.815</v>
      </c>
      <c r="T46" s="138">
        <v>-17.581</v>
      </c>
      <c r="U46" s="138">
        <v>-9.0340000000000007</v>
      </c>
      <c r="V46" s="138">
        <v>11.654999999999999</v>
      </c>
      <c r="W46" s="138">
        <v>14.916</v>
      </c>
      <c r="X46" s="138">
        <v>21.186</v>
      </c>
      <c r="Y46" s="138">
        <v>26.094999999999999</v>
      </c>
      <c r="Z46" s="138">
        <v>0.77700000000000002</v>
      </c>
      <c r="AA46" s="138">
        <v>-3.83</v>
      </c>
      <c r="AB46" s="138">
        <v>-6.7</v>
      </c>
      <c r="AC46" s="138">
        <v>-14.686</v>
      </c>
      <c r="AD46" s="138">
        <v>4.6989999999999998</v>
      </c>
      <c r="AE46" s="138">
        <v>6.48</v>
      </c>
      <c r="AF46" s="138">
        <v>2.4119999999999999</v>
      </c>
    </row>
    <row r="47" spans="1:32" ht="16" customHeight="1" x14ac:dyDescent="0.3">
      <c r="B47" s="308" t="s">
        <v>153</v>
      </c>
      <c r="C47" s="132">
        <v>-0.34899999999999998</v>
      </c>
      <c r="D47" s="132">
        <v>-25.001000000000001</v>
      </c>
      <c r="E47" s="132">
        <v>-37.646999999999998</v>
      </c>
      <c r="F47" s="132">
        <v>-7.4999999999999997E-2</v>
      </c>
      <c r="G47" s="132">
        <v>-7.4999999999999997E-2</v>
      </c>
      <c r="H47" s="132">
        <v>-3.6999999999999998E-2</v>
      </c>
      <c r="I47" s="132">
        <v>-0.69299999999999995</v>
      </c>
      <c r="J47" s="132">
        <v>0</v>
      </c>
      <c r="K47" s="132">
        <v>0.376</v>
      </c>
      <c r="L47" s="132">
        <v>7.5999999999999998E-2</v>
      </c>
      <c r="M47" s="132">
        <v>0.93799999999999994</v>
      </c>
      <c r="N47" s="132">
        <v>3.3290000000000002</v>
      </c>
      <c r="O47" s="132">
        <v>3.4329999999999998</v>
      </c>
      <c r="P47" s="132">
        <v>3.4329999999999998</v>
      </c>
      <c r="Q47" s="132">
        <v>2.8420000000000001</v>
      </c>
      <c r="R47" s="132">
        <v>0</v>
      </c>
      <c r="S47" s="132">
        <v>0</v>
      </c>
      <c r="T47" s="132">
        <v>0</v>
      </c>
      <c r="U47" s="132">
        <v>-0.58199999999999996</v>
      </c>
      <c r="V47" s="132">
        <v>0</v>
      </c>
      <c r="W47" s="132">
        <v>0</v>
      </c>
      <c r="X47" s="132">
        <v>0</v>
      </c>
      <c r="Y47" s="132">
        <v>7.4429999999999996</v>
      </c>
      <c r="Z47" s="132">
        <v>0</v>
      </c>
      <c r="AA47" s="132">
        <v>0</v>
      </c>
      <c r="AB47" s="132">
        <v>0</v>
      </c>
      <c r="AC47" s="132">
        <v>22.773</v>
      </c>
      <c r="AD47" s="132">
        <v>0</v>
      </c>
      <c r="AE47" s="132">
        <v>0</v>
      </c>
      <c r="AF47" s="132">
        <v>4.0940000000000003</v>
      </c>
    </row>
    <row r="48" spans="1:32" ht="16" customHeight="1" x14ac:dyDescent="0.3">
      <c r="B48" s="308" t="s">
        <v>152</v>
      </c>
      <c r="C48" s="132">
        <v>-0.14099999999999999</v>
      </c>
      <c r="D48" s="132">
        <v>-6.4370000000000003</v>
      </c>
      <c r="E48" s="132">
        <v>-11.055</v>
      </c>
      <c r="F48" s="132">
        <v>1.0999999999999999E-2</v>
      </c>
      <c r="G48" s="132">
        <v>-5.7000000000000002E-2</v>
      </c>
      <c r="H48" s="132">
        <v>0.39600000000000002</v>
      </c>
      <c r="I48" s="132">
        <v>-10.132999999999999</v>
      </c>
      <c r="J48" s="132">
        <v>0</v>
      </c>
      <c r="K48" s="132">
        <v>0.13200000000000001</v>
      </c>
      <c r="L48" s="132">
        <v>1.7999999999999999E-2</v>
      </c>
      <c r="M48" s="132">
        <v>2.3010000000000002</v>
      </c>
      <c r="N48" s="132">
        <v>0</v>
      </c>
      <c r="O48" s="132">
        <v>6.0000000000000001E-3</v>
      </c>
      <c r="P48" s="132">
        <v>-4.1000000000000002E-2</v>
      </c>
      <c r="Q48" s="132">
        <v>-5.633</v>
      </c>
      <c r="R48" s="132">
        <v>0</v>
      </c>
      <c r="S48" s="132">
        <v>-0.47599999999999998</v>
      </c>
      <c r="T48" s="132">
        <v>-0.4</v>
      </c>
      <c r="U48" s="132">
        <v>-7.7480000000000002</v>
      </c>
      <c r="V48" s="132">
        <v>1.8089999999999999</v>
      </c>
      <c r="W48" s="132">
        <v>1.7170000000000001</v>
      </c>
      <c r="X48" s="132">
        <v>1.821</v>
      </c>
      <c r="Y48" s="132">
        <v>3.2000000000000001E-2</v>
      </c>
      <c r="Z48" s="132">
        <v>0</v>
      </c>
      <c r="AA48" s="132">
        <v>-0.1</v>
      </c>
      <c r="AB48" s="132">
        <v>-0.1</v>
      </c>
      <c r="AC48" s="132">
        <v>-2.331</v>
      </c>
      <c r="AD48" s="132">
        <v>-5.7409999999999997</v>
      </c>
      <c r="AE48" s="132">
        <v>-5.742</v>
      </c>
      <c r="AF48" s="132">
        <v>-5.98</v>
      </c>
    </row>
    <row r="49" spans="2:32" ht="14" x14ac:dyDescent="0.3">
      <c r="B49" s="137" t="s">
        <v>410</v>
      </c>
      <c r="C49" s="132">
        <v>0</v>
      </c>
      <c r="D49" s="132">
        <v>0</v>
      </c>
      <c r="E49" s="132">
        <v>0</v>
      </c>
      <c r="F49" s="132">
        <v>0</v>
      </c>
      <c r="G49" s="132">
        <v>0</v>
      </c>
      <c r="H49" s="132">
        <v>0</v>
      </c>
      <c r="I49" s="132">
        <v>0</v>
      </c>
      <c r="J49" s="132">
        <v>0</v>
      </c>
      <c r="K49" s="132">
        <v>0</v>
      </c>
      <c r="L49" s="132">
        <v>0</v>
      </c>
      <c r="M49" s="132">
        <v>0</v>
      </c>
      <c r="N49" s="132">
        <v>0</v>
      </c>
      <c r="O49" s="132">
        <v>0</v>
      </c>
      <c r="P49" s="132">
        <v>0</v>
      </c>
      <c r="Q49" s="132">
        <v>0</v>
      </c>
      <c r="R49" s="132">
        <v>0</v>
      </c>
      <c r="S49" s="132">
        <v>0</v>
      </c>
      <c r="T49" s="132">
        <v>0</v>
      </c>
      <c r="U49" s="132">
        <v>0</v>
      </c>
      <c r="V49" s="132">
        <v>0</v>
      </c>
      <c r="W49" s="132">
        <v>0</v>
      </c>
      <c r="X49" s="132">
        <v>0</v>
      </c>
      <c r="Y49" s="132">
        <v>0</v>
      </c>
      <c r="Z49" s="132">
        <v>0</v>
      </c>
      <c r="AA49" s="132">
        <v>0</v>
      </c>
      <c r="AB49" s="132">
        <v>0</v>
      </c>
      <c r="AC49" s="132">
        <v>0</v>
      </c>
      <c r="AD49" s="132">
        <v>0</v>
      </c>
      <c r="AE49" s="132">
        <v>0</v>
      </c>
      <c r="AF49" s="132">
        <v>0</v>
      </c>
    </row>
    <row r="50" spans="2:32" ht="16" customHeight="1" x14ac:dyDescent="0.3">
      <c r="B50" s="137" t="s">
        <v>151</v>
      </c>
      <c r="C50" s="132">
        <v>0</v>
      </c>
      <c r="D50" s="132">
        <v>0</v>
      </c>
      <c r="E50" s="132">
        <v>0</v>
      </c>
      <c r="F50" s="132">
        <v>0</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2"/>
      <c r="W50" s="132"/>
      <c r="X50" s="132"/>
      <c r="Y50" s="132">
        <v>0</v>
      </c>
      <c r="Z50" s="132">
        <v>0</v>
      </c>
      <c r="AA50" s="132">
        <v>0</v>
      </c>
      <c r="AB50" s="132">
        <v>0</v>
      </c>
      <c r="AC50" s="132">
        <v>0</v>
      </c>
      <c r="AD50" s="132">
        <v>0</v>
      </c>
      <c r="AE50" s="132">
        <v>0</v>
      </c>
      <c r="AF50" s="132">
        <v>0</v>
      </c>
    </row>
    <row r="51" spans="2:32" ht="16" customHeight="1" x14ac:dyDescent="0.3">
      <c r="B51" s="309" t="s">
        <v>150</v>
      </c>
      <c r="C51" s="135">
        <v>77.349999999999994</v>
      </c>
      <c r="D51" s="135">
        <v>60.466999999999999</v>
      </c>
      <c r="E51" s="135">
        <v>67.707999999999998</v>
      </c>
      <c r="F51" s="135">
        <v>61.188000000000002</v>
      </c>
      <c r="G51" s="135">
        <v>108.499</v>
      </c>
      <c r="H51" s="135">
        <v>145.14400000000001</v>
      </c>
      <c r="I51" s="135">
        <v>184.875</v>
      </c>
      <c r="J51" s="135">
        <v>38.063000000000002</v>
      </c>
      <c r="K51" s="135">
        <v>109.54</v>
      </c>
      <c r="L51" s="135">
        <v>144.071</v>
      </c>
      <c r="M51" s="135">
        <v>177.48599999999999</v>
      </c>
      <c r="N51" s="135">
        <v>45.305</v>
      </c>
      <c r="O51" s="135">
        <v>132.44800000000001</v>
      </c>
      <c r="P51" s="135">
        <v>170.30199999999999</v>
      </c>
      <c r="Q51" s="135">
        <v>177.74700000000001</v>
      </c>
      <c r="R51" s="135">
        <v>7.5979999999999999</v>
      </c>
      <c r="S51" s="135">
        <v>69.120999999999995</v>
      </c>
      <c r="T51" s="135">
        <v>88.063000000000002</v>
      </c>
      <c r="U51" s="135">
        <v>113.85299999999999</v>
      </c>
      <c r="V51" s="135">
        <v>39.875</v>
      </c>
      <c r="W51" s="135">
        <v>78.912000000000006</v>
      </c>
      <c r="X51" s="135">
        <v>107.91800000000001</v>
      </c>
      <c r="Y51" s="135">
        <v>211.46799999999999</v>
      </c>
      <c r="Z51" s="135">
        <v>23.318000000000001</v>
      </c>
      <c r="AA51" s="135">
        <v>67.308999999999997</v>
      </c>
      <c r="AB51" s="135">
        <v>96.018000000000001</v>
      </c>
      <c r="AC51" s="135">
        <v>164.07</v>
      </c>
      <c r="AD51" s="135">
        <v>53.816000000000003</v>
      </c>
      <c r="AE51" s="135">
        <v>240.82900000000001</v>
      </c>
      <c r="AF51" s="135">
        <v>306.39800000000002</v>
      </c>
    </row>
    <row r="52" spans="2:32" ht="16" customHeight="1" x14ac:dyDescent="0.3">
      <c r="B52" s="308" t="s">
        <v>149</v>
      </c>
      <c r="C52" s="132">
        <v>-6.149</v>
      </c>
      <c r="D52" s="132">
        <v>-6.5270000000000001</v>
      </c>
      <c r="E52" s="132">
        <v>-3.9249999999999998</v>
      </c>
      <c r="F52" s="132">
        <v>-2.262</v>
      </c>
      <c r="G52" s="132">
        <v>-3.181</v>
      </c>
      <c r="H52" s="132">
        <v>0.124</v>
      </c>
      <c r="I52" s="132">
        <v>4.2190000000000003</v>
      </c>
      <c r="J52" s="132">
        <v>-1.5669999999999999</v>
      </c>
      <c r="K52" s="132">
        <v>-6.2050000000000001</v>
      </c>
      <c r="L52" s="132">
        <v>-9.4969999999999999</v>
      </c>
      <c r="M52" s="132">
        <v>-12.186999999999999</v>
      </c>
      <c r="N52" s="132">
        <v>-3.0939999999999999</v>
      </c>
      <c r="O52" s="132">
        <v>-9.8780000000000001</v>
      </c>
      <c r="P52" s="132">
        <v>-7.3209999999999997</v>
      </c>
      <c r="Q52" s="132">
        <v>-1.597</v>
      </c>
      <c r="R52" s="132">
        <v>-0.122</v>
      </c>
      <c r="S52" s="132">
        <v>-1.3120000000000001</v>
      </c>
      <c r="T52" s="132">
        <v>-2.5459999999999998</v>
      </c>
      <c r="U52" s="132">
        <v>9.9000000000000005E-2</v>
      </c>
      <c r="V52" s="132">
        <v>-0.60899999999999999</v>
      </c>
      <c r="W52" s="132">
        <v>-1.78</v>
      </c>
      <c r="X52" s="132">
        <v>-1.9790000000000001</v>
      </c>
      <c r="Y52" s="132">
        <v>-3.0470000000000002</v>
      </c>
      <c r="Z52" s="132">
        <v>-0.371</v>
      </c>
      <c r="AA52" s="132">
        <v>-0.43</v>
      </c>
      <c r="AB52" s="132">
        <v>-1.7969999999999999</v>
      </c>
      <c r="AC52" s="132">
        <v>-4.468</v>
      </c>
      <c r="AD52" s="132">
        <v>-2.5760000000000001</v>
      </c>
      <c r="AE52" s="132">
        <v>-17.524000000000001</v>
      </c>
      <c r="AF52" s="132">
        <v>-23.547999999999998</v>
      </c>
    </row>
    <row r="53" spans="2:32" ht="16" customHeight="1" x14ac:dyDescent="0.3">
      <c r="B53" s="308" t="s">
        <v>148</v>
      </c>
      <c r="C53" s="132">
        <v>0</v>
      </c>
      <c r="D53" s="132">
        <v>0</v>
      </c>
      <c r="E53" s="132">
        <v>0</v>
      </c>
      <c r="F53" s="132">
        <v>0</v>
      </c>
      <c r="G53" s="132">
        <v>0</v>
      </c>
      <c r="H53" s="132">
        <v>0</v>
      </c>
      <c r="I53" s="132">
        <v>0</v>
      </c>
      <c r="J53" s="132">
        <v>0</v>
      </c>
      <c r="K53" s="132">
        <v>0</v>
      </c>
      <c r="L53" s="132">
        <v>0</v>
      </c>
      <c r="M53" s="132">
        <v>0</v>
      </c>
      <c r="N53" s="132">
        <v>0</v>
      </c>
      <c r="O53" s="132">
        <v>0</v>
      </c>
      <c r="P53" s="132">
        <v>0</v>
      </c>
      <c r="Q53" s="132">
        <v>0</v>
      </c>
      <c r="R53" s="132">
        <v>0</v>
      </c>
      <c r="S53" s="132">
        <v>0</v>
      </c>
      <c r="T53" s="132">
        <v>0</v>
      </c>
      <c r="U53" s="132">
        <v>0</v>
      </c>
      <c r="V53" s="132">
        <v>0</v>
      </c>
      <c r="W53" s="132">
        <v>0</v>
      </c>
      <c r="X53" s="132">
        <v>0</v>
      </c>
      <c r="Y53" s="132">
        <v>0</v>
      </c>
      <c r="Z53" s="132">
        <v>0</v>
      </c>
      <c r="AA53" s="132">
        <v>0</v>
      </c>
      <c r="AB53" s="132">
        <v>0</v>
      </c>
      <c r="AC53" s="132">
        <v>0</v>
      </c>
      <c r="AD53" s="132">
        <v>0</v>
      </c>
      <c r="AE53" s="132">
        <v>0</v>
      </c>
      <c r="AF53" s="132">
        <v>0</v>
      </c>
    </row>
    <row r="54" spans="2:32" ht="16" customHeight="1" x14ac:dyDescent="0.3">
      <c r="B54" s="131" t="s">
        <v>146</v>
      </c>
      <c r="C54" s="130">
        <v>71.200999999999993</v>
      </c>
      <c r="D54" s="130">
        <v>53.94</v>
      </c>
      <c r="E54" s="130">
        <v>63.783000000000001</v>
      </c>
      <c r="F54" s="130">
        <v>58.926000000000002</v>
      </c>
      <c r="G54" s="130">
        <v>105.318</v>
      </c>
      <c r="H54" s="130">
        <v>145.268</v>
      </c>
      <c r="I54" s="130">
        <v>189.09399999999999</v>
      </c>
      <c r="J54" s="130">
        <v>36.496000000000002</v>
      </c>
      <c r="K54" s="130">
        <v>103.33499999999999</v>
      </c>
      <c r="L54" s="130">
        <v>134.57400000000001</v>
      </c>
      <c r="M54" s="130">
        <v>165.29900000000001</v>
      </c>
      <c r="N54" s="130">
        <v>42.210999999999999</v>
      </c>
      <c r="O54" s="130">
        <v>122.57</v>
      </c>
      <c r="P54" s="130">
        <v>162.98099999999999</v>
      </c>
      <c r="Q54" s="130">
        <v>176.149</v>
      </c>
      <c r="R54" s="130">
        <v>7.476</v>
      </c>
      <c r="S54" s="130">
        <v>67.808999999999997</v>
      </c>
      <c r="T54" s="130">
        <v>85.516999999999996</v>
      </c>
      <c r="U54" s="130">
        <v>113.952</v>
      </c>
      <c r="V54" s="130">
        <v>39.265999999999998</v>
      </c>
      <c r="W54" s="130">
        <v>77.132000000000005</v>
      </c>
      <c r="X54" s="130">
        <v>105.93899999999999</v>
      </c>
      <c r="Y54" s="130">
        <v>208.42099999999999</v>
      </c>
      <c r="Z54" s="130">
        <v>22.946999999999999</v>
      </c>
      <c r="AA54" s="130">
        <v>66.879000000000005</v>
      </c>
      <c r="AB54" s="130">
        <v>94.221000000000004</v>
      </c>
      <c r="AC54" s="130">
        <v>159.602</v>
      </c>
      <c r="AD54" s="130">
        <v>51.24</v>
      </c>
      <c r="AE54" s="130">
        <v>223.30500000000001</v>
      </c>
      <c r="AF54" s="130">
        <v>282.85000000000002</v>
      </c>
    </row>
    <row r="55" spans="2:32" ht="16" customHeight="1" x14ac:dyDescent="0.3">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row>
    <row r="56" spans="2:32" ht="16" customHeight="1" x14ac:dyDescent="0.3">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7435-AE18-491F-A7B8-6C5E79EBEF65}">
  <dimension ref="A1:CU98"/>
  <sheetViews>
    <sheetView zoomScaleNormal="100" zoomScaleSheetLayoutView="50" workbookViewId="0">
      <pane xSplit="1" ySplit="2" topLeftCell="X3" activePane="bottomRight" state="frozen"/>
      <selection pane="topRight" activeCell="B1" sqref="B1"/>
      <selection pane="bottomLeft" activeCell="A3" sqref="A3"/>
      <selection pane="bottomRight"/>
    </sheetView>
  </sheetViews>
  <sheetFormatPr defaultColWidth="12.54296875" defaultRowHeight="10" outlineLevelCol="1" x14ac:dyDescent="0.2"/>
  <cols>
    <col min="1" max="1" width="55.54296875" style="304" customWidth="1"/>
    <col min="2" max="16" width="12.54296875" style="304" customWidth="1" outlineLevel="1"/>
    <col min="17" max="17" width="12.54296875" style="304" customWidth="1" outlineLevel="1" collapsed="1"/>
    <col min="18" max="19" width="12.54296875" style="304" customWidth="1" outlineLevel="1"/>
    <col min="20" max="29" width="12.54296875" style="304" customWidth="1"/>
    <col min="30" max="16383" width="12.54296875" style="304"/>
    <col min="16384" max="16384" width="9.1796875" style="304" customWidth="1"/>
  </cols>
  <sheetData>
    <row r="1" spans="1:31" s="2" customFormat="1" ht="38.25" customHeight="1" x14ac:dyDescent="0.25">
      <c r="A1" s="10" t="s">
        <v>212</v>
      </c>
      <c r="B1" s="10"/>
      <c r="C1" s="1"/>
      <c r="D1" s="1"/>
      <c r="E1" s="1"/>
      <c r="F1" s="1"/>
      <c r="G1" s="1"/>
      <c r="H1" s="1"/>
      <c r="I1" s="1"/>
      <c r="J1" s="1"/>
      <c r="K1" s="176"/>
      <c r="L1" s="177"/>
      <c r="M1" s="177"/>
      <c r="N1" s="177"/>
      <c r="O1" s="177"/>
      <c r="P1" s="177"/>
      <c r="Q1" s="177"/>
      <c r="R1" s="177"/>
      <c r="S1" s="177"/>
      <c r="T1" s="177"/>
      <c r="U1" s="177"/>
      <c r="V1" s="177"/>
      <c r="W1" s="177"/>
      <c r="X1" s="177"/>
      <c r="Y1" s="177"/>
      <c r="Z1" s="177"/>
      <c r="AA1" s="177"/>
      <c r="AB1" s="177"/>
      <c r="AC1" s="177"/>
      <c r="AD1" s="177"/>
      <c r="AE1" s="177"/>
    </row>
    <row r="2" spans="1:31" ht="10.5" x14ac:dyDescent="0.25">
      <c r="A2" s="8"/>
      <c r="B2" s="8"/>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1" s="173" customFormat="1" ht="24.75" customHeight="1" x14ac:dyDescent="0.35">
      <c r="A3" s="165" t="s">
        <v>211</v>
      </c>
      <c r="B3" s="403" t="s">
        <v>14</v>
      </c>
      <c r="C3" s="403" t="s">
        <v>15</v>
      </c>
      <c r="D3" s="403" t="s">
        <v>16</v>
      </c>
      <c r="E3" s="403" t="s">
        <v>17</v>
      </c>
      <c r="F3" s="403" t="s">
        <v>18</v>
      </c>
      <c r="G3" s="403" t="s">
        <v>19</v>
      </c>
      <c r="H3" s="403" t="s">
        <v>20</v>
      </c>
      <c r="I3" s="403" t="s">
        <v>21</v>
      </c>
      <c r="J3" s="403" t="s">
        <v>22</v>
      </c>
      <c r="K3" s="403" t="s">
        <v>23</v>
      </c>
      <c r="L3" s="405" t="s">
        <v>24</v>
      </c>
      <c r="M3" s="404" t="s">
        <v>39</v>
      </c>
      <c r="N3" s="404" t="s">
        <v>41</v>
      </c>
      <c r="O3" s="404" t="s">
        <v>43</v>
      </c>
      <c r="P3" s="404" t="s">
        <v>110</v>
      </c>
      <c r="Q3" s="404" t="s">
        <v>113</v>
      </c>
      <c r="R3" s="404" t="s">
        <v>118</v>
      </c>
      <c r="S3" s="404" t="s">
        <v>120</v>
      </c>
      <c r="T3" s="404" t="s">
        <v>136</v>
      </c>
      <c r="U3" s="404" t="s">
        <v>296</v>
      </c>
      <c r="V3" s="404" t="s">
        <v>315</v>
      </c>
      <c r="W3" s="404" t="s">
        <v>319</v>
      </c>
      <c r="X3" s="404" t="s">
        <v>321</v>
      </c>
      <c r="Y3" s="404" t="s">
        <v>337</v>
      </c>
      <c r="Z3" s="404" t="s">
        <v>343</v>
      </c>
      <c r="AA3" s="404" t="s">
        <v>364</v>
      </c>
      <c r="AB3" s="404" t="s">
        <v>368</v>
      </c>
      <c r="AC3" s="404" t="s">
        <v>373</v>
      </c>
      <c r="AD3" s="404" t="s">
        <v>378</v>
      </c>
      <c r="AE3" s="404" t="s">
        <v>400</v>
      </c>
    </row>
    <row r="4" spans="1:31" s="164" customFormat="1" ht="10.5" x14ac:dyDescent="0.25">
      <c r="A4" s="172" t="s">
        <v>207</v>
      </c>
      <c r="B4" s="172"/>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row>
    <row r="5" spans="1:31" ht="20" x14ac:dyDescent="0.2">
      <c r="A5" s="137" t="s">
        <v>411</v>
      </c>
      <c r="B5" s="155">
        <v>1087.73</v>
      </c>
      <c r="C5" s="155">
        <v>1294.586</v>
      </c>
      <c r="D5" s="155">
        <v>1299.0139999999999</v>
      </c>
      <c r="E5" s="155">
        <v>1520.4860000000001</v>
      </c>
      <c r="F5" s="155">
        <v>1288.6880000000001</v>
      </c>
      <c r="G5" s="155">
        <v>1094.2180000000001</v>
      </c>
      <c r="H5" s="155">
        <v>1256.481</v>
      </c>
      <c r="I5" s="155">
        <v>1341.425</v>
      </c>
      <c r="J5" s="155">
        <v>1298.731</v>
      </c>
      <c r="K5" s="155">
        <v>1557.3720000000001</v>
      </c>
      <c r="L5" s="155">
        <v>1588.3489999999999</v>
      </c>
      <c r="M5" s="155">
        <v>1589.039</v>
      </c>
      <c r="N5" s="155">
        <v>1460.731</v>
      </c>
      <c r="O5" s="155">
        <v>1531.3789999999999</v>
      </c>
      <c r="P5" s="155">
        <v>2101.346</v>
      </c>
      <c r="Q5" s="155">
        <v>2095.4070000000002</v>
      </c>
      <c r="R5" s="155">
        <v>3084.5540000000001</v>
      </c>
      <c r="S5" s="155">
        <v>3010.9290000000001</v>
      </c>
      <c r="T5" s="155">
        <v>3961.8119999999999</v>
      </c>
      <c r="U5" s="155">
        <v>3918.1869999999999</v>
      </c>
      <c r="V5" s="155">
        <v>4739.3509999999997</v>
      </c>
      <c r="W5" s="155">
        <v>4946.9989999999998</v>
      </c>
      <c r="X5" s="155">
        <v>5005.0519999999997</v>
      </c>
      <c r="Y5" s="155">
        <v>4865.4449999999997</v>
      </c>
      <c r="Z5" s="155">
        <v>4321.116</v>
      </c>
      <c r="AA5" s="155">
        <v>4911.3760000000002</v>
      </c>
      <c r="AB5" s="155">
        <v>5271.3649999999998</v>
      </c>
      <c r="AC5" s="155">
        <v>5304.3</v>
      </c>
      <c r="AD5" s="155">
        <v>5760.4139999999998</v>
      </c>
      <c r="AE5" s="155">
        <v>5815.7070000000003</v>
      </c>
    </row>
    <row r="6" spans="1:31" x14ac:dyDescent="0.2">
      <c r="A6" s="308" t="s">
        <v>205</v>
      </c>
      <c r="B6" s="155">
        <v>2558.7449999999999</v>
      </c>
      <c r="C6" s="155">
        <v>2600.011</v>
      </c>
      <c r="D6" s="155">
        <v>2777.9949999999999</v>
      </c>
      <c r="E6" s="155">
        <v>2630.7260000000001</v>
      </c>
      <c r="F6" s="155">
        <v>2828.0619999999999</v>
      </c>
      <c r="G6" s="155">
        <v>2911.2310000000002</v>
      </c>
      <c r="H6" s="155">
        <v>2963.3969999999999</v>
      </c>
      <c r="I6" s="155">
        <v>3070.2710000000002</v>
      </c>
      <c r="J6" s="155">
        <v>3214.145</v>
      </c>
      <c r="K6" s="155">
        <v>3276.65</v>
      </c>
      <c r="L6" s="155">
        <v>3399.239</v>
      </c>
      <c r="M6" s="155">
        <v>3607.9960000000001</v>
      </c>
      <c r="N6" s="155">
        <v>3787.4369999999999</v>
      </c>
      <c r="O6" s="155">
        <v>3841.442</v>
      </c>
      <c r="P6" s="155">
        <v>3829.712</v>
      </c>
      <c r="Q6" s="155">
        <v>3711.2359999999999</v>
      </c>
      <c r="R6" s="155">
        <v>3504.8069999999998</v>
      </c>
      <c r="S6" s="155">
        <v>3783.7809999999999</v>
      </c>
      <c r="T6" s="155">
        <v>5119.549</v>
      </c>
      <c r="U6" s="155">
        <v>5376.4380000000001</v>
      </c>
      <c r="V6" s="155">
        <v>5490.9170000000004</v>
      </c>
      <c r="W6" s="155">
        <v>5264.6869999999999</v>
      </c>
      <c r="X6" s="155">
        <v>5208.3249999999998</v>
      </c>
      <c r="Y6" s="155">
        <v>5219.8779999999997</v>
      </c>
      <c r="Z6" s="155">
        <v>4919.4799999999996</v>
      </c>
      <c r="AA6" s="155">
        <v>4765.1239999999998</v>
      </c>
      <c r="AB6" s="155">
        <v>4877.4369999999999</v>
      </c>
      <c r="AC6" s="155">
        <v>4582.5370000000003</v>
      </c>
      <c r="AD6" s="155">
        <v>4553.7129999999997</v>
      </c>
      <c r="AE6" s="155">
        <v>4653.1149999999998</v>
      </c>
    </row>
    <row r="7" spans="1:31" x14ac:dyDescent="0.2">
      <c r="A7" s="162" t="s">
        <v>204</v>
      </c>
      <c r="B7" s="155">
        <v>263.35899999999998</v>
      </c>
      <c r="C7" s="155">
        <v>231.422</v>
      </c>
      <c r="D7" s="155">
        <v>87.698999999999998</v>
      </c>
      <c r="E7" s="155">
        <v>74.522000000000006</v>
      </c>
      <c r="F7" s="155">
        <v>120.357</v>
      </c>
      <c r="G7" s="155">
        <v>110.169</v>
      </c>
      <c r="H7" s="155">
        <v>72.188999999999993</v>
      </c>
      <c r="I7" s="155">
        <v>47.902999999999999</v>
      </c>
      <c r="J7" s="155">
        <v>67.457999999999998</v>
      </c>
      <c r="K7" s="155">
        <v>45.244</v>
      </c>
      <c r="L7" s="155">
        <v>63.609000000000002</v>
      </c>
      <c r="M7" s="155">
        <v>38.351999999999997</v>
      </c>
      <c r="N7" s="155">
        <v>116.94799999999999</v>
      </c>
      <c r="O7" s="155">
        <v>87.585999999999999</v>
      </c>
      <c r="P7" s="155">
        <v>24.038</v>
      </c>
      <c r="Q7" s="155">
        <v>25.587</v>
      </c>
      <c r="R7" s="155">
        <v>22.648</v>
      </c>
      <c r="S7" s="155">
        <v>16.794</v>
      </c>
      <c r="T7" s="155">
        <v>84.855000000000004</v>
      </c>
      <c r="U7" s="155">
        <v>75.102999999999994</v>
      </c>
      <c r="V7" s="155">
        <v>13.534000000000001</v>
      </c>
      <c r="W7" s="155">
        <v>10.457000000000001</v>
      </c>
      <c r="X7" s="155">
        <v>7.6779999999999999</v>
      </c>
      <c r="Y7" s="155">
        <v>10.855</v>
      </c>
      <c r="Z7" s="155">
        <v>14.898999999999999</v>
      </c>
      <c r="AA7" s="155">
        <v>21.323</v>
      </c>
      <c r="AB7" s="155">
        <v>21.588000000000001</v>
      </c>
      <c r="AC7" s="155">
        <v>19.262</v>
      </c>
      <c r="AD7" s="155">
        <v>21.148</v>
      </c>
      <c r="AE7" s="155">
        <v>24.978999999999999</v>
      </c>
    </row>
    <row r="8" spans="1:31" x14ac:dyDescent="0.2">
      <c r="A8" s="162" t="s">
        <v>203</v>
      </c>
      <c r="B8" s="155">
        <v>2295.386</v>
      </c>
      <c r="C8" s="155">
        <v>2368.5889999999999</v>
      </c>
      <c r="D8" s="155">
        <v>2690.2959999999998</v>
      </c>
      <c r="E8" s="155">
        <v>2556.2040000000002</v>
      </c>
      <c r="F8" s="155">
        <v>2707.7049999999999</v>
      </c>
      <c r="G8" s="155">
        <v>2801.0619999999999</v>
      </c>
      <c r="H8" s="155">
        <v>2891.2080000000001</v>
      </c>
      <c r="I8" s="155">
        <v>3022.3679999999999</v>
      </c>
      <c r="J8" s="155">
        <v>3146.6869999999999</v>
      </c>
      <c r="K8" s="155">
        <v>3231.4059999999999</v>
      </c>
      <c r="L8" s="155">
        <v>3335.63</v>
      </c>
      <c r="M8" s="155">
        <v>3569.6439999999998</v>
      </c>
      <c r="N8" s="155">
        <v>3670.489</v>
      </c>
      <c r="O8" s="155">
        <v>3753.8560000000002</v>
      </c>
      <c r="P8" s="155">
        <v>3805.674</v>
      </c>
      <c r="Q8" s="155">
        <v>3685.6489999999999</v>
      </c>
      <c r="R8" s="155">
        <v>3482.1590000000001</v>
      </c>
      <c r="S8" s="155">
        <v>3766.9870000000001</v>
      </c>
      <c r="T8" s="155">
        <v>5034.6940000000004</v>
      </c>
      <c r="U8" s="155">
        <v>5301.335</v>
      </c>
      <c r="V8" s="155">
        <v>5477.3829999999998</v>
      </c>
      <c r="W8" s="155">
        <v>5254.23</v>
      </c>
      <c r="X8" s="155">
        <v>5200.6469999999999</v>
      </c>
      <c r="Y8" s="155">
        <v>5209.0230000000001</v>
      </c>
      <c r="Z8" s="155">
        <v>4904.5810000000001</v>
      </c>
      <c r="AA8" s="155">
        <v>4743.8010000000004</v>
      </c>
      <c r="AB8" s="155">
        <v>4855.8490000000002</v>
      </c>
      <c r="AC8" s="155">
        <v>4563.2749999999996</v>
      </c>
      <c r="AD8" s="155">
        <v>4532.5649999999996</v>
      </c>
      <c r="AE8" s="155">
        <v>4628.1360000000004</v>
      </c>
    </row>
    <row r="9" spans="1:31" x14ac:dyDescent="0.2">
      <c r="A9" s="308" t="s">
        <v>412</v>
      </c>
      <c r="B9" s="155">
        <v>479.88200000000001</v>
      </c>
      <c r="C9" s="155">
        <v>470.49299999999999</v>
      </c>
      <c r="D9" s="155">
        <v>435.53699999999998</v>
      </c>
      <c r="E9" s="155">
        <v>411.077</v>
      </c>
      <c r="F9" s="155">
        <v>450.83100000000002</v>
      </c>
      <c r="G9" s="155">
        <v>482.96899999999999</v>
      </c>
      <c r="H9" s="155">
        <v>510.10700000000003</v>
      </c>
      <c r="I9" s="155">
        <v>553.16800000000001</v>
      </c>
      <c r="J9" s="155">
        <v>453.72399999999999</v>
      </c>
      <c r="K9" s="155">
        <v>402.03399999999999</v>
      </c>
      <c r="L9" s="155">
        <v>118.696</v>
      </c>
      <c r="M9" s="155">
        <v>108.863</v>
      </c>
      <c r="N9" s="155">
        <v>108.126</v>
      </c>
      <c r="O9" s="155">
        <v>90.263999999999996</v>
      </c>
      <c r="P9" s="155">
        <v>93.403000000000006</v>
      </c>
      <c r="Q9" s="155">
        <v>93.634</v>
      </c>
      <c r="R9" s="155">
        <v>94.91</v>
      </c>
      <c r="S9" s="155">
        <v>112.539</v>
      </c>
      <c r="T9" s="155">
        <v>197.005</v>
      </c>
      <c r="U9" s="155">
        <v>204.97499999999999</v>
      </c>
      <c r="V9" s="155">
        <v>243.36</v>
      </c>
      <c r="W9" s="155">
        <v>211.654</v>
      </c>
      <c r="X9" s="155">
        <v>140.68299999999999</v>
      </c>
      <c r="Y9" s="155">
        <v>162.76300000000001</v>
      </c>
      <c r="Z9" s="155">
        <v>176.82599999999999</v>
      </c>
      <c r="AA9" s="155">
        <v>210.68</v>
      </c>
      <c r="AB9" s="155">
        <v>222.965</v>
      </c>
      <c r="AC9" s="155">
        <v>329.11200000000002</v>
      </c>
      <c r="AD9" s="155">
        <v>304.745</v>
      </c>
      <c r="AE9" s="155">
        <v>518.54999999999995</v>
      </c>
    </row>
    <row r="10" spans="1:31" x14ac:dyDescent="0.2">
      <c r="A10" s="162" t="s">
        <v>199</v>
      </c>
      <c r="B10" s="155">
        <v>480.22199999999998</v>
      </c>
      <c r="C10" s="155">
        <v>470.62700000000001</v>
      </c>
      <c r="D10" s="155">
        <v>435.88600000000002</v>
      </c>
      <c r="E10" s="155">
        <v>411.12799999999999</v>
      </c>
      <c r="F10" s="155">
        <v>451.089</v>
      </c>
      <c r="G10" s="155">
        <v>483.61700000000002</v>
      </c>
      <c r="H10" s="155">
        <v>510.68299999999999</v>
      </c>
      <c r="I10" s="155">
        <v>553.93600000000004</v>
      </c>
      <c r="J10" s="155">
        <v>454.053</v>
      </c>
      <c r="K10" s="155">
        <v>402.40600000000001</v>
      </c>
      <c r="L10" s="155">
        <v>118.822</v>
      </c>
      <c r="M10" s="155">
        <v>109.006</v>
      </c>
      <c r="N10" s="155">
        <v>108.235</v>
      </c>
      <c r="O10" s="155">
        <v>90.353999999999999</v>
      </c>
      <c r="P10" s="155">
        <v>93.498000000000005</v>
      </c>
      <c r="Q10" s="155">
        <v>93.741</v>
      </c>
      <c r="R10" s="155">
        <v>95.010999999999996</v>
      </c>
      <c r="S10" s="155">
        <v>112.652</v>
      </c>
      <c r="T10" s="155">
        <v>197.14599999999999</v>
      </c>
      <c r="U10" s="155">
        <v>205.142</v>
      </c>
      <c r="V10" s="155">
        <v>243.578</v>
      </c>
      <c r="W10" s="155">
        <v>211.80600000000001</v>
      </c>
      <c r="X10" s="155">
        <v>140.881</v>
      </c>
      <c r="Y10" s="155">
        <v>163.06700000000001</v>
      </c>
      <c r="Z10" s="155">
        <v>177.08600000000001</v>
      </c>
      <c r="AA10" s="155">
        <v>210.95099999999999</v>
      </c>
      <c r="AB10" s="155">
        <v>223.23400000000001</v>
      </c>
      <c r="AC10" s="155">
        <v>329.392</v>
      </c>
      <c r="AD10" s="155">
        <v>305.04700000000003</v>
      </c>
      <c r="AE10" s="155">
        <v>518.85199999999998</v>
      </c>
    </row>
    <row r="11" spans="1:31" x14ac:dyDescent="0.2">
      <c r="A11" s="162" t="s">
        <v>210</v>
      </c>
      <c r="B11" s="155">
        <v>-0.34</v>
      </c>
      <c r="C11" s="155">
        <v>-0.13400000000000001</v>
      </c>
      <c r="D11" s="155">
        <v>-0.34899999999999998</v>
      </c>
      <c r="E11" s="155">
        <v>-5.0999999999999997E-2</v>
      </c>
      <c r="F11" s="155">
        <v>-0.25800000000000001</v>
      </c>
      <c r="G11" s="155">
        <v>-0.64800000000000002</v>
      </c>
      <c r="H11" s="155">
        <v>-0.57599999999999996</v>
      </c>
      <c r="I11" s="155">
        <v>-0.76800000000000002</v>
      </c>
      <c r="J11" s="155">
        <v>-0.32900000000000001</v>
      </c>
      <c r="K11" s="155">
        <v>-0.372</v>
      </c>
      <c r="L11" s="155">
        <v>-0.126</v>
      </c>
      <c r="M11" s="155">
        <v>-0.14299999999999999</v>
      </c>
      <c r="N11" s="155">
        <v>-0.109</v>
      </c>
      <c r="O11" s="155">
        <v>-0.09</v>
      </c>
      <c r="P11" s="155">
        <v>-9.5000000000000001E-2</v>
      </c>
      <c r="Q11" s="155">
        <v>-0.107</v>
      </c>
      <c r="R11" s="155">
        <v>-0.10100000000000001</v>
      </c>
      <c r="S11" s="155">
        <v>-0.113</v>
      </c>
      <c r="T11" s="155">
        <v>-0.14099999999999999</v>
      </c>
      <c r="U11" s="155">
        <v>-0.16700000000000001</v>
      </c>
      <c r="V11" s="155">
        <v>-0.218</v>
      </c>
      <c r="W11" s="155">
        <v>-0.152</v>
      </c>
      <c r="X11" s="155">
        <v>-0.19800000000000001</v>
      </c>
      <c r="Y11" s="155">
        <v>-0.30399999999999999</v>
      </c>
      <c r="Z11" s="155">
        <v>-0.26</v>
      </c>
      <c r="AA11" s="155">
        <v>-0.27100000000000002</v>
      </c>
      <c r="AB11" s="155">
        <v>-0.26900000000000002</v>
      </c>
      <c r="AC11" s="155">
        <v>-0.28000000000000003</v>
      </c>
      <c r="AD11" s="155">
        <v>-0.30199999999999999</v>
      </c>
      <c r="AE11" s="155">
        <v>-0.30199999999999999</v>
      </c>
    </row>
    <row r="12" spans="1:31" x14ac:dyDescent="0.2">
      <c r="A12" s="308" t="s">
        <v>200</v>
      </c>
      <c r="B12" s="155">
        <v>7089.8090000000002</v>
      </c>
      <c r="C12" s="155">
        <v>6998.027</v>
      </c>
      <c r="D12" s="155">
        <v>6997.3819999999996</v>
      </c>
      <c r="E12" s="155">
        <v>7004.7079999999996</v>
      </c>
      <c r="F12" s="155">
        <v>6974.1540000000005</v>
      </c>
      <c r="G12" s="155">
        <v>6989.0990000000002</v>
      </c>
      <c r="H12" s="155">
        <v>6994.4660000000003</v>
      </c>
      <c r="I12" s="155">
        <v>6935.3419999999996</v>
      </c>
      <c r="J12" s="155">
        <v>7058.9629999999997</v>
      </c>
      <c r="K12" s="155">
        <v>7080.8959999999997</v>
      </c>
      <c r="L12" s="155">
        <v>7148.433</v>
      </c>
      <c r="M12" s="155">
        <v>7264.3090000000002</v>
      </c>
      <c r="N12" s="155">
        <v>7280.8459999999995</v>
      </c>
      <c r="O12" s="155">
        <v>7496.0219999999999</v>
      </c>
      <c r="P12" s="155">
        <v>7604.6850000000004</v>
      </c>
      <c r="Q12" s="155">
        <v>7759.8270000000002</v>
      </c>
      <c r="R12" s="155">
        <v>7686.7269999999999</v>
      </c>
      <c r="S12" s="155">
        <v>7749.0169999999998</v>
      </c>
      <c r="T12" s="155">
        <v>9644.9359999999997</v>
      </c>
      <c r="U12" s="155">
        <v>9824.5069999999996</v>
      </c>
      <c r="V12" s="155">
        <v>10071.406000000001</v>
      </c>
      <c r="W12" s="155">
        <v>10266.959999999999</v>
      </c>
      <c r="X12" s="155">
        <v>10587.120999999999</v>
      </c>
      <c r="Y12" s="155">
        <v>12108.663</v>
      </c>
      <c r="Z12" s="155">
        <v>12620.218000000001</v>
      </c>
      <c r="AA12" s="155">
        <v>12925.322</v>
      </c>
      <c r="AB12" s="155">
        <v>13072.986000000001</v>
      </c>
      <c r="AC12" s="155">
        <v>13137.662</v>
      </c>
      <c r="AD12" s="155">
        <v>13431.757</v>
      </c>
      <c r="AE12" s="155">
        <v>13666.067999999999</v>
      </c>
    </row>
    <row r="13" spans="1:31" x14ac:dyDescent="0.2">
      <c r="A13" s="162" t="s">
        <v>199</v>
      </c>
      <c r="B13" s="155">
        <v>8312.0949999999993</v>
      </c>
      <c r="C13" s="155">
        <v>7994.4210000000003</v>
      </c>
      <c r="D13" s="155">
        <v>7900.7830000000004</v>
      </c>
      <c r="E13" s="155">
        <v>7876.3339999999998</v>
      </c>
      <c r="F13" s="155">
        <v>7826.0460000000003</v>
      </c>
      <c r="G13" s="155">
        <v>7787.82</v>
      </c>
      <c r="H13" s="155">
        <v>7641.2179999999998</v>
      </c>
      <c r="I13" s="155">
        <v>7500.9369999999999</v>
      </c>
      <c r="J13" s="155">
        <v>7611.8950000000004</v>
      </c>
      <c r="K13" s="155">
        <v>7618.732</v>
      </c>
      <c r="L13" s="155">
        <v>7627.4780000000001</v>
      </c>
      <c r="M13" s="155">
        <v>7719.0209999999997</v>
      </c>
      <c r="N13" s="155">
        <v>7721.0630000000001</v>
      </c>
      <c r="O13" s="155">
        <v>7905.0709999999999</v>
      </c>
      <c r="P13" s="155">
        <v>7938.3180000000002</v>
      </c>
      <c r="Q13" s="155">
        <v>8125.6409999999996</v>
      </c>
      <c r="R13" s="155">
        <v>8048.9369999999999</v>
      </c>
      <c r="S13" s="155">
        <v>8111.1390000000001</v>
      </c>
      <c r="T13" s="155">
        <v>10033.329</v>
      </c>
      <c r="U13" s="155">
        <v>10208.16</v>
      </c>
      <c r="V13" s="155">
        <v>10421.811</v>
      </c>
      <c r="W13" s="155">
        <v>10593.65</v>
      </c>
      <c r="X13" s="155">
        <v>10903.453</v>
      </c>
      <c r="Y13" s="155">
        <v>12434.554</v>
      </c>
      <c r="Z13" s="155">
        <v>12944.223</v>
      </c>
      <c r="AA13" s="155">
        <v>13243.977000000001</v>
      </c>
      <c r="AB13" s="155">
        <v>13397.343000000001</v>
      </c>
      <c r="AC13" s="155">
        <v>13455.008</v>
      </c>
      <c r="AD13" s="155">
        <v>13747.284</v>
      </c>
      <c r="AE13" s="155">
        <v>13990.221</v>
      </c>
    </row>
    <row r="14" spans="1:31" x14ac:dyDescent="0.2">
      <c r="A14" s="156" t="s">
        <v>187</v>
      </c>
      <c r="B14" s="155">
        <v>4211.5540000000001</v>
      </c>
      <c r="C14" s="155">
        <v>3880.973</v>
      </c>
      <c r="D14" s="155">
        <v>3917.3969999999999</v>
      </c>
      <c r="E14" s="155">
        <v>3901.4839999999999</v>
      </c>
      <c r="F14" s="155">
        <v>3911.0369999999998</v>
      </c>
      <c r="G14" s="155">
        <v>3834.4780000000001</v>
      </c>
      <c r="H14" s="155">
        <v>3705.0450000000001</v>
      </c>
      <c r="I14" s="155">
        <v>3555.8229999999999</v>
      </c>
      <c r="J14" s="155">
        <v>3621.5970000000002</v>
      </c>
      <c r="K14" s="155">
        <v>3561.482</v>
      </c>
      <c r="L14" s="155">
        <v>3540.422</v>
      </c>
      <c r="M14" s="155">
        <v>3593.08</v>
      </c>
      <c r="N14" s="155">
        <v>3565.73</v>
      </c>
      <c r="O14" s="155">
        <v>3661.5010000000002</v>
      </c>
      <c r="P14" s="155">
        <v>3646.2629999999999</v>
      </c>
      <c r="Q14" s="155">
        <v>3823.6</v>
      </c>
      <c r="R14" s="155">
        <v>3751.6790000000001</v>
      </c>
      <c r="S14" s="155">
        <v>3702.4180000000001</v>
      </c>
      <c r="T14" s="155">
        <v>4631.7179999999998</v>
      </c>
      <c r="U14" s="155">
        <v>4720.7889999999998</v>
      </c>
      <c r="V14" s="155">
        <v>4772.7039999999997</v>
      </c>
      <c r="W14" s="155">
        <v>4783.9030000000002</v>
      </c>
      <c r="X14" s="155">
        <v>4996.0349999999999</v>
      </c>
      <c r="Y14" s="155">
        <v>5884.558</v>
      </c>
      <c r="Z14" s="155">
        <v>6213.4560000000001</v>
      </c>
      <c r="AA14" s="155">
        <v>6321.6509999999998</v>
      </c>
      <c r="AB14" s="155">
        <v>6345.7250000000004</v>
      </c>
      <c r="AC14" s="155">
        <v>6269.2929999999997</v>
      </c>
      <c r="AD14" s="155">
        <v>6454.4049999999997</v>
      </c>
      <c r="AE14" s="155">
        <v>6525.9679999999998</v>
      </c>
    </row>
    <row r="15" spans="1:31" x14ac:dyDescent="0.2">
      <c r="A15" s="156" t="s">
        <v>186</v>
      </c>
      <c r="B15" s="155">
        <v>665.7</v>
      </c>
      <c r="C15" s="155">
        <v>670.447</v>
      </c>
      <c r="D15" s="155">
        <v>792.66200000000003</v>
      </c>
      <c r="E15" s="155">
        <v>716.25300000000004</v>
      </c>
      <c r="F15" s="155">
        <v>587.43299999999999</v>
      </c>
      <c r="G15" s="155">
        <v>544.51300000000003</v>
      </c>
      <c r="H15" s="155">
        <v>466.02</v>
      </c>
      <c r="I15" s="155">
        <v>429.40699999999998</v>
      </c>
      <c r="J15" s="155">
        <v>402.291</v>
      </c>
      <c r="K15" s="155">
        <v>393.779</v>
      </c>
      <c r="L15" s="155">
        <v>360.52499999999998</v>
      </c>
      <c r="M15" s="155">
        <v>345.21199999999999</v>
      </c>
      <c r="N15" s="155">
        <v>313.25</v>
      </c>
      <c r="O15" s="155">
        <v>312.07900000000001</v>
      </c>
      <c r="P15" s="155">
        <v>278.56700000000001</v>
      </c>
      <c r="Q15" s="155">
        <v>285.97899999999998</v>
      </c>
      <c r="R15" s="155">
        <v>294.66500000000002</v>
      </c>
      <c r="S15" s="155">
        <v>289.34100000000001</v>
      </c>
      <c r="T15" s="155">
        <v>374.01799999999997</v>
      </c>
      <c r="U15" s="155">
        <v>360.76900000000001</v>
      </c>
      <c r="V15" s="155">
        <v>344.35599999999999</v>
      </c>
      <c r="W15" s="155">
        <v>322.339</v>
      </c>
      <c r="X15" s="155">
        <v>286.34699999999998</v>
      </c>
      <c r="Y15" s="155">
        <v>307.89400000000001</v>
      </c>
      <c r="Z15" s="155">
        <v>285.74400000000003</v>
      </c>
      <c r="AA15" s="155">
        <v>286.87099999999998</v>
      </c>
      <c r="AB15" s="155">
        <v>308.17399999999998</v>
      </c>
      <c r="AC15" s="155">
        <v>334.97399999999999</v>
      </c>
      <c r="AD15" s="155">
        <v>347.113</v>
      </c>
      <c r="AE15" s="155">
        <v>357.089</v>
      </c>
    </row>
    <row r="16" spans="1:31" x14ac:dyDescent="0.2">
      <c r="A16" s="156" t="s">
        <v>185</v>
      </c>
      <c r="B16" s="155">
        <v>3118.4070000000002</v>
      </c>
      <c r="C16" s="155">
        <v>3123.04</v>
      </c>
      <c r="D16" s="155">
        <v>3190.7240000000002</v>
      </c>
      <c r="E16" s="155">
        <v>3258.5970000000002</v>
      </c>
      <c r="F16" s="155">
        <v>3327.576</v>
      </c>
      <c r="G16" s="155">
        <v>3408.8290000000002</v>
      </c>
      <c r="H16" s="155">
        <v>3470.1529999999998</v>
      </c>
      <c r="I16" s="155">
        <v>3515.7069999999999</v>
      </c>
      <c r="J16" s="155">
        <v>3588.0070000000001</v>
      </c>
      <c r="K16" s="155">
        <v>3663.471</v>
      </c>
      <c r="L16" s="155">
        <v>3726.5309999999999</v>
      </c>
      <c r="M16" s="155">
        <v>3780.7289999999998</v>
      </c>
      <c r="N16" s="155">
        <v>3842.0830000000001</v>
      </c>
      <c r="O16" s="155">
        <v>3931.491</v>
      </c>
      <c r="P16" s="155">
        <v>4013.4879999999998</v>
      </c>
      <c r="Q16" s="155">
        <v>4016.0619999999999</v>
      </c>
      <c r="R16" s="155">
        <v>4002.5929999999998</v>
      </c>
      <c r="S16" s="155">
        <v>4119.38</v>
      </c>
      <c r="T16" s="155">
        <v>5027.5929999999998</v>
      </c>
      <c r="U16" s="155">
        <v>5126.6019999999999</v>
      </c>
      <c r="V16" s="155">
        <v>5304.7510000000002</v>
      </c>
      <c r="W16" s="155">
        <v>5487.4080000000004</v>
      </c>
      <c r="X16" s="155">
        <v>5621.0709999999999</v>
      </c>
      <c r="Y16" s="155">
        <v>6242.1019999999999</v>
      </c>
      <c r="Z16" s="155">
        <v>6445.0230000000001</v>
      </c>
      <c r="AA16" s="155">
        <v>6635.4549999999999</v>
      </c>
      <c r="AB16" s="155">
        <v>6743.4440000000004</v>
      </c>
      <c r="AC16" s="155">
        <v>6850.741</v>
      </c>
      <c r="AD16" s="155">
        <v>6945.7659999999996</v>
      </c>
      <c r="AE16" s="155">
        <v>7107.1639999999998</v>
      </c>
    </row>
    <row r="17" spans="1:31" x14ac:dyDescent="0.2">
      <c r="A17" s="156" t="s">
        <v>198</v>
      </c>
      <c r="B17" s="155">
        <v>316.43400000000003</v>
      </c>
      <c r="C17" s="155">
        <v>319.96100000000001</v>
      </c>
      <c r="D17" s="155">
        <v>0</v>
      </c>
      <c r="E17" s="155">
        <v>0</v>
      </c>
      <c r="F17" s="155">
        <v>0</v>
      </c>
      <c r="G17" s="155">
        <v>0</v>
      </c>
      <c r="H17" s="155">
        <v>0</v>
      </c>
      <c r="I17" s="155">
        <v>0</v>
      </c>
      <c r="J17" s="155">
        <v>0</v>
      </c>
      <c r="K17" s="155">
        <v>0</v>
      </c>
      <c r="L17" s="155">
        <v>0</v>
      </c>
      <c r="M17" s="331" t="s">
        <v>40</v>
      </c>
      <c r="N17" s="331">
        <v>0</v>
      </c>
      <c r="O17" s="331">
        <v>0</v>
      </c>
      <c r="P17" s="331" t="s">
        <v>40</v>
      </c>
      <c r="Q17" s="331" t="s">
        <v>40</v>
      </c>
      <c r="R17" s="331" t="s">
        <v>40</v>
      </c>
      <c r="S17" s="331" t="s">
        <v>40</v>
      </c>
      <c r="T17" s="331" t="s">
        <v>40</v>
      </c>
      <c r="U17" s="331" t="s">
        <v>40</v>
      </c>
      <c r="V17" s="331">
        <v>0</v>
      </c>
      <c r="W17" s="331">
        <v>0</v>
      </c>
      <c r="X17" s="331">
        <v>0</v>
      </c>
      <c r="Y17" s="331">
        <v>0</v>
      </c>
      <c r="Z17" s="331">
        <v>0</v>
      </c>
      <c r="AA17" s="331" t="s">
        <v>40</v>
      </c>
      <c r="AB17" s="331" t="s">
        <v>40</v>
      </c>
      <c r="AC17" s="331" t="s">
        <v>40</v>
      </c>
      <c r="AD17" s="331" t="s">
        <v>40</v>
      </c>
      <c r="AE17" s="331" t="s">
        <v>40</v>
      </c>
    </row>
    <row r="18" spans="1:31" x14ac:dyDescent="0.2">
      <c r="A18" s="162" t="s">
        <v>209</v>
      </c>
      <c r="B18" s="155">
        <v>-1222.2860000000001</v>
      </c>
      <c r="C18" s="155">
        <v>-996.39400000000001</v>
      </c>
      <c r="D18" s="155">
        <v>-903.40099999999995</v>
      </c>
      <c r="E18" s="155">
        <v>-871.62599999999998</v>
      </c>
      <c r="F18" s="155">
        <v>-851.89200000000005</v>
      </c>
      <c r="G18" s="155">
        <v>-798.721</v>
      </c>
      <c r="H18" s="155">
        <v>-646.75199999999995</v>
      </c>
      <c r="I18" s="155">
        <v>-565.59500000000003</v>
      </c>
      <c r="J18" s="155">
        <v>-552.93200000000002</v>
      </c>
      <c r="K18" s="155">
        <v>-537.83600000000001</v>
      </c>
      <c r="L18" s="155">
        <v>-479.04500000000002</v>
      </c>
      <c r="M18" s="155">
        <v>-454.71199999999999</v>
      </c>
      <c r="N18" s="155">
        <v>-440.21699999999998</v>
      </c>
      <c r="O18" s="155">
        <v>-409.04899999999998</v>
      </c>
      <c r="P18" s="155">
        <v>-333.63299999999998</v>
      </c>
      <c r="Q18" s="155">
        <v>-365.81400000000002</v>
      </c>
      <c r="R18" s="155">
        <v>-362.21</v>
      </c>
      <c r="S18" s="155">
        <v>-362.12200000000001</v>
      </c>
      <c r="T18" s="155">
        <v>-388.39299999999997</v>
      </c>
      <c r="U18" s="155">
        <v>-383.65300000000002</v>
      </c>
      <c r="V18" s="155">
        <v>-350.40499999999997</v>
      </c>
      <c r="W18" s="155">
        <v>-326.69</v>
      </c>
      <c r="X18" s="155">
        <v>-316.33199999999999</v>
      </c>
      <c r="Y18" s="155">
        <v>-325.89100000000002</v>
      </c>
      <c r="Z18" s="155">
        <v>-324.005</v>
      </c>
      <c r="AA18" s="155">
        <v>-318.65499999999997</v>
      </c>
      <c r="AB18" s="155">
        <v>-324.35700000000003</v>
      </c>
      <c r="AC18" s="155">
        <v>-317.346</v>
      </c>
      <c r="AD18" s="155">
        <v>-315.52699999999999</v>
      </c>
      <c r="AE18" s="155">
        <v>-324.15300000000002</v>
      </c>
    </row>
    <row r="19" spans="1:31" x14ac:dyDescent="0.2">
      <c r="A19" s="308" t="s">
        <v>413</v>
      </c>
      <c r="B19" s="155">
        <v>41.304000000000002</v>
      </c>
      <c r="C19" s="155">
        <v>44.921999999999997</v>
      </c>
      <c r="D19" s="155">
        <v>43.247999999999998</v>
      </c>
      <c r="E19" s="155">
        <v>44.4</v>
      </c>
      <c r="F19" s="155">
        <v>40.884999999999998</v>
      </c>
      <c r="G19" s="155">
        <v>42.468000000000004</v>
      </c>
      <c r="H19" s="155">
        <v>43.765000000000001</v>
      </c>
      <c r="I19" s="155">
        <v>43.472999999999999</v>
      </c>
      <c r="J19" s="155">
        <v>42.331000000000003</v>
      </c>
      <c r="K19" s="155">
        <v>37.753999999999998</v>
      </c>
      <c r="L19" s="155">
        <v>37.146999999999998</v>
      </c>
      <c r="M19" s="155">
        <v>42.936999999999998</v>
      </c>
      <c r="N19" s="155">
        <v>42.317999999999998</v>
      </c>
      <c r="O19" s="155">
        <v>7.5389999999999997</v>
      </c>
      <c r="P19" s="155">
        <v>7.4989999999999997</v>
      </c>
      <c r="Q19" s="155">
        <v>7.726</v>
      </c>
      <c r="R19" s="155">
        <v>7.9340000000000002</v>
      </c>
      <c r="S19" s="155">
        <v>7.7329999999999997</v>
      </c>
      <c r="T19" s="155">
        <v>7.9880000000000004</v>
      </c>
      <c r="U19" s="155">
        <v>8.1199999999999992</v>
      </c>
      <c r="V19" s="155">
        <v>8.4109999999999996</v>
      </c>
      <c r="W19" s="155">
        <v>8.4879999999999995</v>
      </c>
      <c r="X19" s="155">
        <v>11.525</v>
      </c>
      <c r="Y19" s="155">
        <v>12.146000000000001</v>
      </c>
      <c r="Z19" s="155">
        <v>13.105</v>
      </c>
      <c r="AA19" s="155">
        <v>11.920999999999999</v>
      </c>
      <c r="AB19" s="155">
        <v>11.677</v>
      </c>
      <c r="AC19" s="155">
        <v>11.984999999999999</v>
      </c>
      <c r="AD19" s="155">
        <v>12.278</v>
      </c>
      <c r="AE19" s="155">
        <v>12.994</v>
      </c>
    </row>
    <row r="20" spans="1:31" x14ac:dyDescent="0.2">
      <c r="A20" s="308" t="s">
        <v>195</v>
      </c>
      <c r="B20" s="155">
        <v>3.5289999999999999</v>
      </c>
      <c r="C20" s="155">
        <v>3.5289999999999999</v>
      </c>
      <c r="D20" s="155">
        <v>3.5289999999999999</v>
      </c>
      <c r="E20" s="155">
        <v>3.5289999999999999</v>
      </c>
      <c r="F20" s="155">
        <v>3.5289999999999999</v>
      </c>
      <c r="G20" s="155">
        <v>3.5289999999999999</v>
      </c>
      <c r="H20" s="155">
        <v>3.5289999999999999</v>
      </c>
      <c r="I20" s="155">
        <v>3.5289999999999999</v>
      </c>
      <c r="J20" s="155">
        <v>3.5289999999999999</v>
      </c>
      <c r="K20" s="155">
        <v>3.5289999999999999</v>
      </c>
      <c r="L20" s="155">
        <v>3.5289999999999999</v>
      </c>
      <c r="M20" s="155">
        <v>3.5289999999999999</v>
      </c>
      <c r="N20" s="155">
        <v>3.5289999999999999</v>
      </c>
      <c r="O20" s="155">
        <v>3.5289999999999999</v>
      </c>
      <c r="P20" s="155">
        <v>3.5289999999999999</v>
      </c>
      <c r="Q20" s="155">
        <v>3.5289999999999999</v>
      </c>
      <c r="R20" s="155">
        <v>3.5289999999999999</v>
      </c>
      <c r="S20" s="155">
        <v>3.5289999999999999</v>
      </c>
      <c r="T20" s="155">
        <v>3.5289999999999999</v>
      </c>
      <c r="U20" s="155">
        <v>3.5289999999999999</v>
      </c>
      <c r="V20" s="155">
        <v>3.5289999999999999</v>
      </c>
      <c r="W20" s="155">
        <v>3.5289999999999999</v>
      </c>
      <c r="X20" s="155">
        <v>3.5289999999999999</v>
      </c>
      <c r="Y20" s="155">
        <v>3.5289999999999999</v>
      </c>
      <c r="Z20" s="155">
        <v>3.5289999999999999</v>
      </c>
      <c r="AA20" s="155">
        <v>3.5289999999999999</v>
      </c>
      <c r="AB20" s="155">
        <v>3.5289999999999999</v>
      </c>
      <c r="AC20" s="155">
        <v>3.5289999999999999</v>
      </c>
      <c r="AD20" s="155">
        <v>3.5289999999999999</v>
      </c>
      <c r="AE20" s="155">
        <v>3.5289999999999999</v>
      </c>
    </row>
    <row r="21" spans="1:31" x14ac:dyDescent="0.2">
      <c r="A21" s="308" t="s">
        <v>194</v>
      </c>
      <c r="B21" s="155">
        <v>32.332999999999998</v>
      </c>
      <c r="C21" s="155">
        <v>30.32</v>
      </c>
      <c r="D21" s="155">
        <v>30.440999999999999</v>
      </c>
      <c r="E21" s="155">
        <v>28.975999999999999</v>
      </c>
      <c r="F21" s="155">
        <v>33.271000000000001</v>
      </c>
      <c r="G21" s="155">
        <v>31.62</v>
      </c>
      <c r="H21" s="155">
        <v>31.445</v>
      </c>
      <c r="I21" s="155">
        <v>30.045000000000002</v>
      </c>
      <c r="J21" s="155">
        <v>29.145</v>
      </c>
      <c r="K21" s="155">
        <v>27.564</v>
      </c>
      <c r="L21" s="155">
        <v>31.439</v>
      </c>
      <c r="M21" s="155">
        <v>29.655000000000001</v>
      </c>
      <c r="N21" s="155">
        <v>29.945</v>
      </c>
      <c r="O21" s="155">
        <v>32.146000000000001</v>
      </c>
      <c r="P21" s="155">
        <v>36.012999999999998</v>
      </c>
      <c r="Q21" s="155">
        <v>34.372999999999998</v>
      </c>
      <c r="R21" s="155">
        <v>34.027999999999999</v>
      </c>
      <c r="S21" s="155">
        <v>33.926000000000002</v>
      </c>
      <c r="T21" s="155">
        <v>58.139000000000003</v>
      </c>
      <c r="U21" s="155">
        <v>54.695999999999998</v>
      </c>
      <c r="V21" s="155">
        <v>52.125</v>
      </c>
      <c r="W21" s="155">
        <v>49.43</v>
      </c>
      <c r="X21" s="155">
        <v>55.546999999999997</v>
      </c>
      <c r="Y21" s="155">
        <v>54.292000000000002</v>
      </c>
      <c r="Z21" s="155">
        <v>51.798999999999999</v>
      </c>
      <c r="AA21" s="155">
        <v>51.704999999999998</v>
      </c>
      <c r="AB21" s="155">
        <v>54.706000000000003</v>
      </c>
      <c r="AC21" s="155">
        <v>53.378</v>
      </c>
      <c r="AD21" s="155">
        <v>52.597999999999999</v>
      </c>
      <c r="AE21" s="155">
        <v>51.854999999999997</v>
      </c>
    </row>
    <row r="22" spans="1:31" x14ac:dyDescent="0.2">
      <c r="A22" s="161" t="s">
        <v>414</v>
      </c>
      <c r="B22" s="155">
        <v>200.60300000000001</v>
      </c>
      <c r="C22" s="155">
        <v>195.75</v>
      </c>
      <c r="D22" s="155">
        <v>196.84899999999999</v>
      </c>
      <c r="E22" s="155">
        <v>193.52099999999999</v>
      </c>
      <c r="F22" s="155">
        <v>192.2</v>
      </c>
      <c r="G22" s="155">
        <v>189.7</v>
      </c>
      <c r="H22" s="155">
        <v>188.35499999999999</v>
      </c>
      <c r="I22" s="155">
        <v>186.399</v>
      </c>
      <c r="J22" s="155">
        <v>184.643</v>
      </c>
      <c r="K22" s="155">
        <v>182.84200000000001</v>
      </c>
      <c r="L22" s="155">
        <v>177.404</v>
      </c>
      <c r="M22" s="155">
        <v>193.82400000000001</v>
      </c>
      <c r="N22" s="155">
        <v>193.84800000000001</v>
      </c>
      <c r="O22" s="155">
        <v>191.042</v>
      </c>
      <c r="P22" s="155">
        <v>195.60499999999999</v>
      </c>
      <c r="Q22" s="155">
        <v>193.27099999999999</v>
      </c>
      <c r="R22" s="155">
        <v>190.48400000000001</v>
      </c>
      <c r="S22" s="155">
        <v>186.42500000000001</v>
      </c>
      <c r="T22" s="155">
        <v>249.11699999999999</v>
      </c>
      <c r="U22" s="155">
        <v>247.28899999999999</v>
      </c>
      <c r="V22" s="155">
        <v>243.822</v>
      </c>
      <c r="W22" s="155">
        <v>242.08500000000001</v>
      </c>
      <c r="X22" s="155">
        <v>247.01400000000001</v>
      </c>
      <c r="Y22" s="155">
        <v>254.024</v>
      </c>
      <c r="Z22" s="155">
        <v>252.60599999999999</v>
      </c>
      <c r="AA22" s="155">
        <v>255.827</v>
      </c>
      <c r="AB22" s="155">
        <v>251.316</v>
      </c>
      <c r="AC22" s="155">
        <v>252.08600000000001</v>
      </c>
      <c r="AD22" s="155">
        <v>254.28800000000001</v>
      </c>
      <c r="AE22" s="155">
        <v>257.11599999999999</v>
      </c>
    </row>
    <row r="23" spans="1:31" x14ac:dyDescent="0.2">
      <c r="A23" s="160" t="s">
        <v>192</v>
      </c>
      <c r="B23" s="155">
        <v>92.028999999999996</v>
      </c>
      <c r="C23" s="155">
        <v>87.718999999999994</v>
      </c>
      <c r="D23" s="155">
        <v>83.662999999999997</v>
      </c>
      <c r="E23" s="155">
        <v>82.745000000000005</v>
      </c>
      <c r="F23" s="155">
        <v>82.817999999999998</v>
      </c>
      <c r="G23" s="155">
        <v>81.34</v>
      </c>
      <c r="H23" s="155">
        <v>51.838000000000001</v>
      </c>
      <c r="I23" s="155">
        <v>52.805</v>
      </c>
      <c r="J23" s="155">
        <v>51.13</v>
      </c>
      <c r="K23" s="155">
        <v>51.198999999999998</v>
      </c>
      <c r="L23" s="155">
        <v>58.643999999999998</v>
      </c>
      <c r="M23" s="155">
        <v>58.356000000000002</v>
      </c>
      <c r="N23" s="155">
        <v>57.76</v>
      </c>
      <c r="O23" s="155">
        <v>56.420999999999999</v>
      </c>
      <c r="P23" s="155">
        <v>52.316000000000003</v>
      </c>
      <c r="Q23" s="155">
        <v>52.151000000000003</v>
      </c>
      <c r="R23" s="155">
        <v>53.14</v>
      </c>
      <c r="S23" s="155">
        <v>53.604999999999997</v>
      </c>
      <c r="T23" s="155">
        <v>54.841999999999999</v>
      </c>
      <c r="U23" s="155">
        <v>54.405000000000001</v>
      </c>
      <c r="V23" s="155">
        <v>53.302999999999997</v>
      </c>
      <c r="W23" s="155">
        <v>54.097999999999999</v>
      </c>
      <c r="X23" s="155">
        <v>47.624000000000002</v>
      </c>
      <c r="Y23" s="155">
        <v>48.156999999999996</v>
      </c>
      <c r="Z23" s="155">
        <v>45.320999999999998</v>
      </c>
      <c r="AA23" s="155">
        <v>37.375999999999998</v>
      </c>
      <c r="AB23" s="155">
        <v>35.639000000000003</v>
      </c>
      <c r="AC23" s="155">
        <v>35.317</v>
      </c>
      <c r="AD23" s="155">
        <v>34.505000000000003</v>
      </c>
      <c r="AE23" s="155">
        <v>33.097000000000001</v>
      </c>
    </row>
    <row r="24" spans="1:31" x14ac:dyDescent="0.2">
      <c r="A24" s="161" t="s">
        <v>191</v>
      </c>
      <c r="B24" s="155">
        <v>175.36799999999999</v>
      </c>
      <c r="C24" s="155">
        <v>172.31899999999999</v>
      </c>
      <c r="D24" s="155">
        <v>171.35300000000001</v>
      </c>
      <c r="E24" s="155">
        <v>170.27699999999999</v>
      </c>
      <c r="F24" s="155">
        <v>175.14699999999999</v>
      </c>
      <c r="G24" s="155">
        <v>181.74700000000001</v>
      </c>
      <c r="H24" s="155">
        <v>194.36199999999999</v>
      </c>
      <c r="I24" s="155">
        <v>208.119</v>
      </c>
      <c r="J24" s="155">
        <v>179.845</v>
      </c>
      <c r="K24" s="155">
        <v>163.87799999999999</v>
      </c>
      <c r="L24" s="155">
        <v>177.149</v>
      </c>
      <c r="M24" s="155">
        <v>167.27199999999999</v>
      </c>
      <c r="N24" s="155">
        <v>199.87</v>
      </c>
      <c r="O24" s="155">
        <v>239.75399999999999</v>
      </c>
      <c r="P24" s="155">
        <v>249.98</v>
      </c>
      <c r="Q24" s="155">
        <v>337.17700000000002</v>
      </c>
      <c r="R24" s="155">
        <v>231.744</v>
      </c>
      <c r="S24" s="155">
        <v>204.238</v>
      </c>
      <c r="T24" s="155">
        <v>268.93799999999999</v>
      </c>
      <c r="U24" s="155">
        <v>266.88</v>
      </c>
      <c r="V24" s="155">
        <v>281.08</v>
      </c>
      <c r="W24" s="155">
        <v>249.00299999999999</v>
      </c>
      <c r="X24" s="155">
        <v>271.07600000000002</v>
      </c>
      <c r="Y24" s="155">
        <v>290.18400000000003</v>
      </c>
      <c r="Z24" s="155">
        <v>326.33999999999997</v>
      </c>
      <c r="AA24" s="155">
        <v>324.97500000000002</v>
      </c>
      <c r="AB24" s="155">
        <v>358.62</v>
      </c>
      <c r="AC24" s="155">
        <v>301.86399999999998</v>
      </c>
      <c r="AD24" s="155">
        <v>293.63099999999997</v>
      </c>
      <c r="AE24" s="155">
        <v>266.00299999999999</v>
      </c>
    </row>
    <row r="25" spans="1:31" s="168" customFormat="1" ht="10.5" x14ac:dyDescent="0.25">
      <c r="A25" s="140" t="s">
        <v>190</v>
      </c>
      <c r="B25" s="154">
        <v>11761.332</v>
      </c>
      <c r="C25" s="154">
        <v>11897.675999999999</v>
      </c>
      <c r="D25" s="154">
        <v>12039.011</v>
      </c>
      <c r="E25" s="154">
        <v>12090.445</v>
      </c>
      <c r="F25" s="154">
        <v>12069.584999999999</v>
      </c>
      <c r="G25" s="154">
        <v>12007.921</v>
      </c>
      <c r="H25" s="154">
        <v>12237.745000000001</v>
      </c>
      <c r="I25" s="154">
        <v>12424.575999999999</v>
      </c>
      <c r="J25" s="154">
        <v>12516.186</v>
      </c>
      <c r="K25" s="154">
        <v>12783.718000000001</v>
      </c>
      <c r="L25" s="154">
        <v>12740.029</v>
      </c>
      <c r="M25" s="154">
        <v>13065.78</v>
      </c>
      <c r="N25" s="154">
        <v>13164.41</v>
      </c>
      <c r="O25" s="154">
        <v>13489.538</v>
      </c>
      <c r="P25" s="154">
        <v>14174.088</v>
      </c>
      <c r="Q25" s="154">
        <v>14288.331</v>
      </c>
      <c r="R25" s="154">
        <v>14891.857</v>
      </c>
      <c r="S25" s="154">
        <v>15145.722</v>
      </c>
      <c r="T25" s="154">
        <v>19565.855</v>
      </c>
      <c r="U25" s="154">
        <v>19959.026000000002</v>
      </c>
      <c r="V25" s="154">
        <v>21187.304</v>
      </c>
      <c r="W25" s="154">
        <v>21296.933000000001</v>
      </c>
      <c r="X25" s="154">
        <v>21577.495999999999</v>
      </c>
      <c r="Y25" s="154">
        <v>23019.080999999998</v>
      </c>
      <c r="Z25" s="154">
        <v>22730.34</v>
      </c>
      <c r="AA25" s="154">
        <v>23497.834999999999</v>
      </c>
      <c r="AB25" s="154">
        <v>24160.240000000002</v>
      </c>
      <c r="AC25" s="154">
        <v>24011.77</v>
      </c>
      <c r="AD25" s="154">
        <v>24701.457999999999</v>
      </c>
      <c r="AE25" s="154">
        <v>25278.034</v>
      </c>
    </row>
    <row r="26" spans="1:31" x14ac:dyDescent="0.2">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row>
    <row r="27" spans="1:31" s="164" customFormat="1" ht="10.5" x14ac:dyDescent="0.25">
      <c r="A27" s="309" t="s">
        <v>189</v>
      </c>
      <c r="B27" s="135"/>
      <c r="C27" s="135"/>
      <c r="D27" s="135"/>
      <c r="E27" s="135"/>
      <c r="F27" s="135"/>
      <c r="G27" s="135"/>
      <c r="H27" s="135"/>
      <c r="I27" s="135"/>
      <c r="J27" s="135"/>
      <c r="K27" s="135"/>
      <c r="L27" s="135"/>
    </row>
    <row r="28" spans="1:31" x14ac:dyDescent="0.2">
      <c r="A28" s="308" t="s">
        <v>188</v>
      </c>
      <c r="B28" s="155">
        <v>49.646999999999998</v>
      </c>
      <c r="C28" s="155">
        <v>51.716000000000001</v>
      </c>
      <c r="D28" s="155">
        <v>42.334000000000003</v>
      </c>
      <c r="E28" s="155">
        <v>35.326000000000001</v>
      </c>
      <c r="F28" s="155">
        <v>62.798000000000002</v>
      </c>
      <c r="G28" s="155">
        <v>48.826000000000001</v>
      </c>
      <c r="H28" s="155">
        <v>40.601999999999997</v>
      </c>
      <c r="I28" s="155">
        <v>36.371000000000002</v>
      </c>
      <c r="J28" s="155">
        <v>39.082999999999998</v>
      </c>
      <c r="K28" s="155">
        <v>43.274000000000001</v>
      </c>
      <c r="L28" s="155">
        <v>26.774999999999999</v>
      </c>
      <c r="M28" s="155">
        <v>24.648</v>
      </c>
      <c r="N28" s="155">
        <v>44.76</v>
      </c>
      <c r="O28" s="155">
        <v>56.29</v>
      </c>
      <c r="P28" s="155">
        <v>42.84</v>
      </c>
      <c r="Q28" s="155">
        <v>63.148000000000003</v>
      </c>
      <c r="R28" s="155">
        <v>54.31</v>
      </c>
      <c r="S28" s="155">
        <v>49.67</v>
      </c>
      <c r="T28" s="155">
        <v>72.632999999999996</v>
      </c>
      <c r="U28" s="155">
        <v>71.944999999999993</v>
      </c>
      <c r="V28" s="155">
        <v>78.039000000000001</v>
      </c>
      <c r="W28" s="155">
        <v>81.975999999999999</v>
      </c>
      <c r="X28" s="155">
        <v>71.828000000000003</v>
      </c>
      <c r="Y28" s="155">
        <v>114.986</v>
      </c>
      <c r="Z28" s="155">
        <v>138.006</v>
      </c>
      <c r="AA28" s="155">
        <v>108.328</v>
      </c>
      <c r="AB28" s="155">
        <v>106.414</v>
      </c>
      <c r="AC28" s="155">
        <v>107.425</v>
      </c>
      <c r="AD28" s="155">
        <v>107.41</v>
      </c>
      <c r="AE28" s="155">
        <v>127.184</v>
      </c>
    </row>
    <row r="29" spans="1:31" x14ac:dyDescent="0.2">
      <c r="A29" s="308" t="s">
        <v>0</v>
      </c>
      <c r="B29" s="155">
        <v>9068.1460000000006</v>
      </c>
      <c r="C29" s="155">
        <v>9267.9619999999995</v>
      </c>
      <c r="D29" s="155">
        <v>9439.1579999999994</v>
      </c>
      <c r="E29" s="155">
        <v>9514.2860000000001</v>
      </c>
      <c r="F29" s="155">
        <v>9491.2129999999997</v>
      </c>
      <c r="G29" s="155">
        <v>9672.1820000000007</v>
      </c>
      <c r="H29" s="155">
        <v>9879.0130000000008</v>
      </c>
      <c r="I29" s="155">
        <v>9938.27</v>
      </c>
      <c r="J29" s="155">
        <v>10018.043</v>
      </c>
      <c r="K29" s="155">
        <v>10246.679</v>
      </c>
      <c r="L29" s="155">
        <v>10464.017</v>
      </c>
      <c r="M29" s="155">
        <v>10675.800999999999</v>
      </c>
      <c r="N29" s="155">
        <v>10753.544</v>
      </c>
      <c r="O29" s="155">
        <v>11038.174999999999</v>
      </c>
      <c r="P29" s="155">
        <v>11612.316999999999</v>
      </c>
      <c r="Q29" s="155">
        <v>11652.891</v>
      </c>
      <c r="R29" s="155">
        <v>12190.847</v>
      </c>
      <c r="S29" s="155">
        <v>12408.795</v>
      </c>
      <c r="T29" s="155">
        <v>16397.167000000001</v>
      </c>
      <c r="U29" s="155">
        <v>16732.097000000002</v>
      </c>
      <c r="V29" s="155">
        <v>17142.973000000002</v>
      </c>
      <c r="W29" s="155">
        <v>17248.583999999999</v>
      </c>
      <c r="X29" s="155">
        <v>17640.809000000001</v>
      </c>
      <c r="Y29" s="155">
        <v>18525.772000000001</v>
      </c>
      <c r="Z29" s="155">
        <v>19151.11</v>
      </c>
      <c r="AA29" s="155">
        <v>19573.116000000002</v>
      </c>
      <c r="AB29" s="155">
        <v>20027.725999999999</v>
      </c>
      <c r="AC29" s="155">
        <v>19732.023000000001</v>
      </c>
      <c r="AD29" s="155">
        <v>19924.864000000001</v>
      </c>
      <c r="AE29" s="155">
        <v>20289.142</v>
      </c>
    </row>
    <row r="30" spans="1:31" x14ac:dyDescent="0.2">
      <c r="A30" s="156" t="s">
        <v>187</v>
      </c>
      <c r="B30" s="155">
        <v>2088.1889999999999</v>
      </c>
      <c r="C30" s="155">
        <v>2180.328</v>
      </c>
      <c r="D30" s="155">
        <v>2182.6419999999998</v>
      </c>
      <c r="E30" s="155">
        <v>2191.2860000000001</v>
      </c>
      <c r="F30" s="155">
        <v>2102.0659999999998</v>
      </c>
      <c r="G30" s="155">
        <v>2191.7240000000002</v>
      </c>
      <c r="H30" s="155">
        <v>2260.11</v>
      </c>
      <c r="I30" s="155">
        <v>2199.6320000000001</v>
      </c>
      <c r="J30" s="155">
        <v>2203.616</v>
      </c>
      <c r="K30" s="155">
        <v>2309.998</v>
      </c>
      <c r="L30" s="155">
        <v>2337.3150000000001</v>
      </c>
      <c r="M30" s="155">
        <v>2255.2959999999998</v>
      </c>
      <c r="N30" s="155">
        <v>2294.607</v>
      </c>
      <c r="O30" s="155">
        <v>2429.9270000000001</v>
      </c>
      <c r="P30" s="155">
        <v>2771.9870000000001</v>
      </c>
      <c r="Q30" s="155">
        <v>2641.7350000000001</v>
      </c>
      <c r="R30" s="155">
        <v>2781.2240000000002</v>
      </c>
      <c r="S30" s="155">
        <v>2915.0459999999998</v>
      </c>
      <c r="T30" s="155">
        <v>3949.1469999999999</v>
      </c>
      <c r="U30" s="155">
        <v>4010.9659999999999</v>
      </c>
      <c r="V30" s="155">
        <v>4130.1509999999998</v>
      </c>
      <c r="W30" s="155">
        <v>4276.5739999999996</v>
      </c>
      <c r="X30" s="155">
        <v>4463.6959999999999</v>
      </c>
      <c r="Y30" s="155">
        <v>4934.8440000000001</v>
      </c>
      <c r="Z30" s="155">
        <v>5091.8010000000004</v>
      </c>
      <c r="AA30" s="155">
        <v>5387.3940000000002</v>
      </c>
      <c r="AB30" s="155">
        <v>5565.5659999999998</v>
      </c>
      <c r="AC30" s="155">
        <v>5331.8159999999998</v>
      </c>
      <c r="AD30" s="155">
        <v>5363.7479999999996</v>
      </c>
      <c r="AE30" s="155">
        <v>5676.8029999999999</v>
      </c>
    </row>
    <row r="31" spans="1:31" x14ac:dyDescent="0.2">
      <c r="A31" s="156" t="s">
        <v>186</v>
      </c>
      <c r="B31" s="155">
        <v>314.88900000000001</v>
      </c>
      <c r="C31" s="155">
        <v>338.88299999999998</v>
      </c>
      <c r="D31" s="155">
        <v>351.464</v>
      </c>
      <c r="E31" s="155">
        <v>345.73599999999999</v>
      </c>
      <c r="F31" s="155">
        <v>344.28699999999998</v>
      </c>
      <c r="G31" s="155">
        <v>357.32400000000001</v>
      </c>
      <c r="H31" s="155">
        <v>255.95500000000001</v>
      </c>
      <c r="I31" s="155">
        <v>274.68799999999999</v>
      </c>
      <c r="J31" s="155">
        <v>265.98599999999999</v>
      </c>
      <c r="K31" s="155">
        <v>280.005</v>
      </c>
      <c r="L31" s="155">
        <v>261.09800000000001</v>
      </c>
      <c r="M31" s="155">
        <v>403.06099999999998</v>
      </c>
      <c r="N31" s="155">
        <v>279.99700000000001</v>
      </c>
      <c r="O31" s="155">
        <v>278.04700000000003</v>
      </c>
      <c r="P31" s="155">
        <v>257.38099999999997</v>
      </c>
      <c r="Q31" s="155">
        <v>282.53800000000001</v>
      </c>
      <c r="R31" s="155">
        <v>262.67500000000001</v>
      </c>
      <c r="S31" s="155">
        <v>296.52300000000002</v>
      </c>
      <c r="T31" s="155">
        <v>424.51</v>
      </c>
      <c r="U31" s="155">
        <v>466.69099999999997</v>
      </c>
      <c r="V31" s="155">
        <v>535.03700000000003</v>
      </c>
      <c r="W31" s="155">
        <v>476.8</v>
      </c>
      <c r="X31" s="155">
        <v>496.35700000000003</v>
      </c>
      <c r="Y31" s="155">
        <v>493.64400000000001</v>
      </c>
      <c r="Z31" s="155">
        <v>561.24199999999996</v>
      </c>
      <c r="AA31" s="155">
        <v>616.51499999999999</v>
      </c>
      <c r="AB31" s="155">
        <v>513.43200000000002</v>
      </c>
      <c r="AC31" s="155">
        <v>448.54</v>
      </c>
      <c r="AD31" s="155">
        <v>392.49799999999999</v>
      </c>
      <c r="AE31" s="155">
        <v>455.65499999999997</v>
      </c>
    </row>
    <row r="32" spans="1:31" x14ac:dyDescent="0.2">
      <c r="A32" s="156" t="s">
        <v>185</v>
      </c>
      <c r="B32" s="155">
        <v>6665.0680000000002</v>
      </c>
      <c r="C32" s="155">
        <v>6748.7510000000002</v>
      </c>
      <c r="D32" s="155">
        <v>6905.0519999999997</v>
      </c>
      <c r="E32" s="155">
        <v>6977.2640000000001</v>
      </c>
      <c r="F32" s="155">
        <v>7044.86</v>
      </c>
      <c r="G32" s="155">
        <v>7123.134</v>
      </c>
      <c r="H32" s="155">
        <v>7362.9480000000003</v>
      </c>
      <c r="I32" s="155">
        <v>7463.95</v>
      </c>
      <c r="J32" s="155">
        <v>7548.4409999999998</v>
      </c>
      <c r="K32" s="155">
        <v>7656.6760000000004</v>
      </c>
      <c r="L32" s="155">
        <v>7865.6040000000003</v>
      </c>
      <c r="M32" s="155">
        <v>8017.4440000000004</v>
      </c>
      <c r="N32" s="155">
        <v>8178.94</v>
      </c>
      <c r="O32" s="155">
        <v>8330.2009999999991</v>
      </c>
      <c r="P32" s="155">
        <v>8582.9490000000005</v>
      </c>
      <c r="Q32" s="155">
        <v>8728.6180000000004</v>
      </c>
      <c r="R32" s="155">
        <v>9146.9480000000003</v>
      </c>
      <c r="S32" s="155">
        <v>9197.2260000000006</v>
      </c>
      <c r="T32" s="155">
        <v>12023.51</v>
      </c>
      <c r="U32" s="155">
        <v>12254.44</v>
      </c>
      <c r="V32" s="155">
        <v>12477.785</v>
      </c>
      <c r="W32" s="155">
        <v>12495.21</v>
      </c>
      <c r="X32" s="155">
        <v>12680.755999999999</v>
      </c>
      <c r="Y32" s="155">
        <v>13097.284</v>
      </c>
      <c r="Z32" s="155">
        <v>13498.066999999999</v>
      </c>
      <c r="AA32" s="155">
        <v>13569.207</v>
      </c>
      <c r="AB32" s="155">
        <v>13948.727999999999</v>
      </c>
      <c r="AC32" s="155">
        <v>13951.666999999999</v>
      </c>
      <c r="AD32" s="155">
        <v>14168.618</v>
      </c>
      <c r="AE32" s="155">
        <v>14156.683999999999</v>
      </c>
    </row>
    <row r="33" spans="1:31" x14ac:dyDescent="0.2">
      <c r="A33" s="308" t="s">
        <v>184</v>
      </c>
      <c r="B33" s="155">
        <v>504.70100000000002</v>
      </c>
      <c r="C33" s="155">
        <v>486.49400000000003</v>
      </c>
      <c r="D33" s="155">
        <v>455.38799999999998</v>
      </c>
      <c r="E33" s="155">
        <v>407.286</v>
      </c>
      <c r="F33" s="155">
        <v>390.70800000000003</v>
      </c>
      <c r="G33" s="155">
        <v>370.4</v>
      </c>
      <c r="H33" s="155">
        <v>353.90199999999999</v>
      </c>
      <c r="I33" s="155">
        <v>342.90499999999997</v>
      </c>
      <c r="J33" s="155">
        <v>333.58</v>
      </c>
      <c r="K33" s="155">
        <v>329.601</v>
      </c>
      <c r="L33" s="155">
        <v>320.267</v>
      </c>
      <c r="M33" s="155">
        <v>317.35199999999998</v>
      </c>
      <c r="N33" s="155">
        <v>306.822</v>
      </c>
      <c r="O33" s="155">
        <v>242.74600000000001</v>
      </c>
      <c r="P33" s="155">
        <v>234.84299999999999</v>
      </c>
      <c r="Q33" s="155">
        <v>232.52799999999999</v>
      </c>
      <c r="R33" s="155">
        <v>220.881</v>
      </c>
      <c r="S33" s="155">
        <v>218.58199999999999</v>
      </c>
      <c r="T33" s="155">
        <v>249.785</v>
      </c>
      <c r="U33" s="155">
        <v>251.137</v>
      </c>
      <c r="V33" s="155">
        <v>976.60299999999995</v>
      </c>
      <c r="W33" s="155">
        <v>975.56700000000001</v>
      </c>
      <c r="X33" s="155">
        <v>932.58199999999999</v>
      </c>
      <c r="Y33" s="155">
        <v>1241.0029999999999</v>
      </c>
      <c r="Z33" s="155">
        <v>326.803</v>
      </c>
      <c r="AA33" s="155">
        <v>322.03300000000002</v>
      </c>
      <c r="AB33" s="155">
        <v>281.09100000000001</v>
      </c>
      <c r="AC33" s="155">
        <v>279.92099999999999</v>
      </c>
      <c r="AD33" s="155">
        <v>220.03899999999999</v>
      </c>
      <c r="AE33" s="155">
        <v>220.99</v>
      </c>
    </row>
    <row r="34" spans="1:31" x14ac:dyDescent="0.2">
      <c r="A34" s="308" t="s">
        <v>183</v>
      </c>
      <c r="B34" s="155">
        <v>27.341000000000001</v>
      </c>
      <c r="C34" s="155">
        <v>27.489000000000001</v>
      </c>
      <c r="D34" s="155">
        <v>27.145</v>
      </c>
      <c r="E34" s="155">
        <v>27.417999999999999</v>
      </c>
      <c r="F34" s="155">
        <v>27.318999999999999</v>
      </c>
      <c r="G34" s="155">
        <v>27.478999999999999</v>
      </c>
      <c r="H34" s="155">
        <v>27.35</v>
      </c>
      <c r="I34" s="155">
        <v>27.306999999999999</v>
      </c>
      <c r="J34" s="155">
        <v>15.029</v>
      </c>
      <c r="K34" s="155">
        <v>15.292</v>
      </c>
      <c r="L34" s="155">
        <v>15.05</v>
      </c>
      <c r="M34" s="155">
        <v>15.28</v>
      </c>
      <c r="N34" s="155">
        <v>44.860999999999997</v>
      </c>
      <c r="O34" s="155">
        <v>90.269000000000005</v>
      </c>
      <c r="P34" s="155">
        <v>210.56899999999999</v>
      </c>
      <c r="Q34" s="155">
        <v>286.64</v>
      </c>
      <c r="R34" s="155">
        <v>287.36799999999999</v>
      </c>
      <c r="S34" s="155">
        <v>290.03100000000001</v>
      </c>
      <c r="T34" s="155">
        <v>288.32100000000003</v>
      </c>
      <c r="U34" s="155">
        <v>286.83300000000003</v>
      </c>
      <c r="V34" s="155">
        <v>287.56299999999999</v>
      </c>
      <c r="W34" s="155">
        <v>290.22800000000001</v>
      </c>
      <c r="X34" s="155">
        <v>288.51900000000001</v>
      </c>
      <c r="Y34" s="155">
        <v>287.03300000000002</v>
      </c>
      <c r="Z34" s="155">
        <v>287.76499999999999</v>
      </c>
      <c r="AA34" s="155">
        <v>290.43200000000002</v>
      </c>
      <c r="AB34" s="155">
        <v>508.77800000000002</v>
      </c>
      <c r="AC34" s="155">
        <v>513.17399999999998</v>
      </c>
      <c r="AD34" s="155">
        <v>520.01</v>
      </c>
      <c r="AE34" s="155">
        <v>529.01900000000001</v>
      </c>
    </row>
    <row r="35" spans="1:31" x14ac:dyDescent="0.2">
      <c r="A35" s="125" t="s">
        <v>372</v>
      </c>
      <c r="B35" s="155">
        <v>307.24</v>
      </c>
      <c r="C35" s="155">
        <v>275.56099999999998</v>
      </c>
      <c r="D35" s="155">
        <v>277.726</v>
      </c>
      <c r="E35" s="155">
        <v>279.86</v>
      </c>
      <c r="F35" s="155">
        <v>282.03500000000003</v>
      </c>
      <c r="G35" s="155">
        <v>0</v>
      </c>
      <c r="H35" s="155">
        <v>0</v>
      </c>
      <c r="I35" s="155">
        <v>0</v>
      </c>
      <c r="J35" s="155">
        <v>0</v>
      </c>
      <c r="K35" s="155">
        <v>0</v>
      </c>
      <c r="L35" s="155">
        <v>0</v>
      </c>
      <c r="M35" s="155">
        <v>0</v>
      </c>
      <c r="N35" s="155">
        <v>0</v>
      </c>
      <c r="O35" s="155">
        <v>0</v>
      </c>
      <c r="P35" s="155">
        <v>0</v>
      </c>
      <c r="Q35" s="155">
        <v>0</v>
      </c>
      <c r="R35" s="155">
        <v>0</v>
      </c>
      <c r="S35" s="155">
        <v>0</v>
      </c>
      <c r="T35" s="155">
        <v>0</v>
      </c>
      <c r="U35" s="155">
        <v>0</v>
      </c>
      <c r="V35" s="155">
        <v>0</v>
      </c>
      <c r="W35" s="155">
        <v>0</v>
      </c>
      <c r="X35" s="155">
        <v>0</v>
      </c>
      <c r="Y35" s="155">
        <v>0</v>
      </c>
      <c r="Z35" s="155">
        <v>0</v>
      </c>
      <c r="AA35" s="155">
        <v>302.649</v>
      </c>
      <c r="AB35" s="155">
        <v>307.21199999999999</v>
      </c>
      <c r="AC35" s="155">
        <v>311.74099999999999</v>
      </c>
      <c r="AD35" s="155">
        <v>814.48</v>
      </c>
      <c r="AE35" s="155">
        <v>810.03800000000001</v>
      </c>
    </row>
    <row r="36" spans="1:31" x14ac:dyDescent="0.2">
      <c r="A36" s="308" t="s">
        <v>182</v>
      </c>
      <c r="B36" s="155">
        <v>279.685</v>
      </c>
      <c r="C36" s="155">
        <v>272.33100000000002</v>
      </c>
      <c r="D36" s="155">
        <v>271.60000000000002</v>
      </c>
      <c r="E36" s="155">
        <v>228.523</v>
      </c>
      <c r="F36" s="155">
        <v>246.45599999999999</v>
      </c>
      <c r="G36" s="155">
        <v>244.44</v>
      </c>
      <c r="H36" s="155">
        <v>248.715</v>
      </c>
      <c r="I36" s="155">
        <v>287.41699999999997</v>
      </c>
      <c r="J36" s="155">
        <v>275.87</v>
      </c>
      <c r="K36" s="155">
        <v>264.31700000000001</v>
      </c>
      <c r="L36" s="155">
        <v>256.476</v>
      </c>
      <c r="M36" s="155">
        <v>305.69</v>
      </c>
      <c r="N36" s="155">
        <v>386.75900000000001</v>
      </c>
      <c r="O36" s="155">
        <v>357.64800000000002</v>
      </c>
      <c r="P36" s="155">
        <v>342.62200000000001</v>
      </c>
      <c r="Q36" s="155">
        <v>328.387</v>
      </c>
      <c r="R36" s="155">
        <v>360.11200000000002</v>
      </c>
      <c r="S36" s="155">
        <v>358.95400000000001</v>
      </c>
      <c r="T36" s="155">
        <v>434.90899999999999</v>
      </c>
      <c r="U36" s="155">
        <v>428.45400000000001</v>
      </c>
      <c r="V36" s="155">
        <v>466.84500000000003</v>
      </c>
      <c r="W36" s="155">
        <v>412.51100000000002</v>
      </c>
      <c r="X36" s="155">
        <v>427.63499999999999</v>
      </c>
      <c r="Y36" s="155">
        <v>474.29599999999999</v>
      </c>
      <c r="Z36" s="155">
        <v>507.59500000000003</v>
      </c>
      <c r="AA36" s="155">
        <v>504.25700000000001</v>
      </c>
      <c r="AB36" s="155">
        <v>506.69400000000002</v>
      </c>
      <c r="AC36" s="155">
        <v>499.62700000000001</v>
      </c>
      <c r="AD36" s="155">
        <v>469.32600000000002</v>
      </c>
      <c r="AE36" s="155">
        <v>504.88</v>
      </c>
    </row>
    <row r="37" spans="1:31" s="168" customFormat="1" ht="10.5" x14ac:dyDescent="0.25">
      <c r="A37" s="140" t="s">
        <v>181</v>
      </c>
      <c r="B37" s="154">
        <v>10236.76</v>
      </c>
      <c r="C37" s="154">
        <v>10381.553</v>
      </c>
      <c r="D37" s="154">
        <v>10513.351000000001</v>
      </c>
      <c r="E37" s="154">
        <v>10492.699000000001</v>
      </c>
      <c r="F37" s="154">
        <v>10500.529</v>
      </c>
      <c r="G37" s="154">
        <v>10363.326999999999</v>
      </c>
      <c r="H37" s="154">
        <v>10549.582</v>
      </c>
      <c r="I37" s="154">
        <v>10632.27</v>
      </c>
      <c r="J37" s="154">
        <v>10681.605</v>
      </c>
      <c r="K37" s="154">
        <v>10899.163</v>
      </c>
      <c r="L37" s="154">
        <v>11082.584999999999</v>
      </c>
      <c r="M37" s="154">
        <v>11338.771000000001</v>
      </c>
      <c r="N37" s="154">
        <v>11536.745999999999</v>
      </c>
      <c r="O37" s="154">
        <v>11785.128000000001</v>
      </c>
      <c r="P37" s="154">
        <v>12443.191000000001</v>
      </c>
      <c r="Q37" s="154">
        <v>12563.593999999999</v>
      </c>
      <c r="R37" s="154">
        <v>13113.518</v>
      </c>
      <c r="S37" s="154">
        <v>13326.031999999999</v>
      </c>
      <c r="T37" s="154">
        <v>17442.814999999999</v>
      </c>
      <c r="U37" s="154">
        <v>17770.466</v>
      </c>
      <c r="V37" s="154">
        <v>18952.023000000001</v>
      </c>
      <c r="W37" s="154">
        <v>19008.866000000002</v>
      </c>
      <c r="X37" s="154">
        <v>19361.373</v>
      </c>
      <c r="Y37" s="154">
        <v>20643.09</v>
      </c>
      <c r="Z37" s="154">
        <v>20411.278999999999</v>
      </c>
      <c r="AA37" s="154">
        <v>21100.814999999999</v>
      </c>
      <c r="AB37" s="154">
        <v>21737.915000000001</v>
      </c>
      <c r="AC37" s="154">
        <v>21443.911</v>
      </c>
      <c r="AD37" s="154">
        <v>22056.129000000001</v>
      </c>
      <c r="AE37" s="154">
        <v>22481.253000000001</v>
      </c>
    </row>
    <row r="38" spans="1:31" x14ac:dyDescent="0.2">
      <c r="A38" s="308" t="s">
        <v>180</v>
      </c>
      <c r="B38" s="155">
        <v>1497.175</v>
      </c>
      <c r="C38" s="155">
        <v>1487.06</v>
      </c>
      <c r="D38" s="155">
        <v>1495.3130000000001</v>
      </c>
      <c r="E38" s="155">
        <v>1564.568</v>
      </c>
      <c r="F38" s="155">
        <v>1537.982</v>
      </c>
      <c r="G38" s="155">
        <v>1610.845</v>
      </c>
      <c r="H38" s="155">
        <v>1653.5530000000001</v>
      </c>
      <c r="I38" s="155">
        <v>1752.8050000000001</v>
      </c>
      <c r="J38" s="155">
        <v>1796.71</v>
      </c>
      <c r="K38" s="155">
        <v>1844.4780000000001</v>
      </c>
      <c r="L38" s="155">
        <v>1616.2159999999999</v>
      </c>
      <c r="M38" s="155">
        <v>1683.8230000000001</v>
      </c>
      <c r="N38" s="155">
        <v>1587.37</v>
      </c>
      <c r="O38" s="155">
        <v>1661.5119999999999</v>
      </c>
      <c r="P38" s="155">
        <v>1685.8820000000001</v>
      </c>
      <c r="Q38" s="155">
        <v>1678.884</v>
      </c>
      <c r="R38" s="155">
        <v>1730.6010000000001</v>
      </c>
      <c r="S38" s="155">
        <v>1770.7650000000001</v>
      </c>
      <c r="T38" s="155">
        <v>1952.789</v>
      </c>
      <c r="U38" s="155">
        <v>2014.077</v>
      </c>
      <c r="V38" s="155">
        <v>2091.444</v>
      </c>
      <c r="W38" s="155">
        <v>2140.5030000000002</v>
      </c>
      <c r="X38" s="155">
        <v>2078.7330000000002</v>
      </c>
      <c r="Y38" s="155">
        <v>2254.4059999999999</v>
      </c>
      <c r="Z38" s="155">
        <v>2195.5549999999998</v>
      </c>
      <c r="AA38" s="155">
        <v>2339.83</v>
      </c>
      <c r="AB38" s="155">
        <v>2365.585</v>
      </c>
      <c r="AC38" s="155">
        <v>2507.596</v>
      </c>
      <c r="AD38" s="155">
        <v>2586.0830000000001</v>
      </c>
      <c r="AE38" s="155">
        <v>2734.857</v>
      </c>
    </row>
    <row r="39" spans="1:31" x14ac:dyDescent="0.2">
      <c r="A39" s="308" t="s">
        <v>148</v>
      </c>
      <c r="B39" s="155">
        <v>27.396999999999998</v>
      </c>
      <c r="C39" s="155">
        <v>29.062999999999999</v>
      </c>
      <c r="D39" s="155">
        <v>30.347000000000001</v>
      </c>
      <c r="E39" s="155">
        <v>33.177999999999997</v>
      </c>
      <c r="F39" s="155">
        <v>31.074000000000002</v>
      </c>
      <c r="G39" s="155">
        <v>33.749000000000002</v>
      </c>
      <c r="H39" s="155">
        <v>34.61</v>
      </c>
      <c r="I39" s="155">
        <v>39.500999999999998</v>
      </c>
      <c r="J39" s="155">
        <v>37.871000000000002</v>
      </c>
      <c r="K39" s="155">
        <v>40.076999999999998</v>
      </c>
      <c r="L39" s="155">
        <v>41.228000000000002</v>
      </c>
      <c r="M39" s="155">
        <v>43.186</v>
      </c>
      <c r="N39" s="155">
        <v>40.293999999999997</v>
      </c>
      <c r="O39" s="155">
        <v>42.898000000000003</v>
      </c>
      <c r="P39" s="155">
        <v>45.015000000000001</v>
      </c>
      <c r="Q39" s="155">
        <v>45.853000000000002</v>
      </c>
      <c r="R39" s="155">
        <v>47.738</v>
      </c>
      <c r="S39" s="155">
        <v>48.924999999999997</v>
      </c>
      <c r="T39" s="155">
        <v>170.251</v>
      </c>
      <c r="U39" s="155">
        <v>174.483</v>
      </c>
      <c r="V39" s="155">
        <v>143.83699999999999</v>
      </c>
      <c r="W39" s="155">
        <v>147.56399999999999</v>
      </c>
      <c r="X39" s="155">
        <v>137.38999999999999</v>
      </c>
      <c r="Y39" s="155">
        <v>121.58499999999999</v>
      </c>
      <c r="Z39" s="155">
        <v>123.506</v>
      </c>
      <c r="AA39" s="155">
        <v>57.19</v>
      </c>
      <c r="AB39" s="155">
        <v>56.74</v>
      </c>
      <c r="AC39" s="155">
        <v>60.262999999999998</v>
      </c>
      <c r="AD39" s="155">
        <v>59.246000000000002</v>
      </c>
      <c r="AE39" s="155">
        <v>61.923999999999999</v>
      </c>
    </row>
    <row r="40" spans="1:31" s="168" customFormat="1" ht="10.5" x14ac:dyDescent="0.25">
      <c r="A40" s="140" t="s">
        <v>179</v>
      </c>
      <c r="B40" s="154">
        <v>1524.5719999999999</v>
      </c>
      <c r="C40" s="154">
        <v>1516.123</v>
      </c>
      <c r="D40" s="154">
        <v>1525.66</v>
      </c>
      <c r="E40" s="154">
        <v>1597.7460000000001</v>
      </c>
      <c r="F40" s="154">
        <v>1569.056</v>
      </c>
      <c r="G40" s="154">
        <v>1644.5940000000001</v>
      </c>
      <c r="H40" s="154">
        <v>1688.163</v>
      </c>
      <c r="I40" s="154">
        <v>1792.306</v>
      </c>
      <c r="J40" s="154">
        <v>1834.5809999999999</v>
      </c>
      <c r="K40" s="154">
        <v>1884.5550000000001</v>
      </c>
      <c r="L40" s="154">
        <v>1657.444</v>
      </c>
      <c r="M40" s="154">
        <v>1727.009</v>
      </c>
      <c r="N40" s="154">
        <v>1627.664</v>
      </c>
      <c r="O40" s="154">
        <v>1704.41</v>
      </c>
      <c r="P40" s="154">
        <v>1730.8969999999999</v>
      </c>
      <c r="Q40" s="154">
        <v>1724.7370000000001</v>
      </c>
      <c r="R40" s="154">
        <v>1778.3389999999999</v>
      </c>
      <c r="S40" s="154">
        <v>1819.69</v>
      </c>
      <c r="T40" s="154">
        <v>2123.04</v>
      </c>
      <c r="U40" s="154">
        <v>2188.56</v>
      </c>
      <c r="V40" s="154">
        <v>2235.2809999999999</v>
      </c>
      <c r="W40" s="154">
        <v>2288.067</v>
      </c>
      <c r="X40" s="154">
        <v>2216.123</v>
      </c>
      <c r="Y40" s="154">
        <v>2375.991</v>
      </c>
      <c r="Z40" s="154">
        <v>2319.0610000000001</v>
      </c>
      <c r="AA40" s="154">
        <v>2397.02</v>
      </c>
      <c r="AB40" s="154">
        <v>2422.3249999999998</v>
      </c>
      <c r="AC40" s="154">
        <v>2567.8589999999999</v>
      </c>
      <c r="AD40" s="154">
        <v>2645.3290000000002</v>
      </c>
      <c r="AE40" s="154">
        <v>2796.7809999999999</v>
      </c>
    </row>
    <row r="41" spans="1:31" s="167" customFormat="1" ht="10.5" x14ac:dyDescent="0.25">
      <c r="A41" s="153" t="s">
        <v>178</v>
      </c>
      <c r="B41" s="152">
        <v>11761.332</v>
      </c>
      <c r="C41" s="152">
        <v>11897.675999999999</v>
      </c>
      <c r="D41" s="152">
        <v>12039.011</v>
      </c>
      <c r="E41" s="152">
        <v>12090.445</v>
      </c>
      <c r="F41" s="152">
        <v>12069.584999999999</v>
      </c>
      <c r="G41" s="152">
        <v>12007.921</v>
      </c>
      <c r="H41" s="152">
        <v>12237.745000000001</v>
      </c>
      <c r="I41" s="152">
        <v>12424.575999999999</v>
      </c>
      <c r="J41" s="152">
        <v>12516.186</v>
      </c>
      <c r="K41" s="152">
        <v>12783.718000000001</v>
      </c>
      <c r="L41" s="152">
        <v>12740.029</v>
      </c>
      <c r="M41" s="152">
        <v>13065.78</v>
      </c>
      <c r="N41" s="152">
        <v>13164.41</v>
      </c>
      <c r="O41" s="152">
        <v>13489.538</v>
      </c>
      <c r="P41" s="152">
        <v>14174.088</v>
      </c>
      <c r="Q41" s="152">
        <v>14288.331</v>
      </c>
      <c r="R41" s="152">
        <v>14891.857</v>
      </c>
      <c r="S41" s="152">
        <v>15145.722</v>
      </c>
      <c r="T41" s="152">
        <v>19565.855</v>
      </c>
      <c r="U41" s="152">
        <v>19959.026000000002</v>
      </c>
      <c r="V41" s="152">
        <v>21187.304</v>
      </c>
      <c r="W41" s="152">
        <v>21296.933000000001</v>
      </c>
      <c r="X41" s="152">
        <v>21577.495999999999</v>
      </c>
      <c r="Y41" s="152">
        <v>23019.080999999998</v>
      </c>
      <c r="Z41" s="152">
        <v>22730.34</v>
      </c>
      <c r="AA41" s="152">
        <v>23497.834999999999</v>
      </c>
      <c r="AB41" s="152">
        <v>24160.240000000002</v>
      </c>
      <c r="AC41" s="152">
        <v>24011.77</v>
      </c>
      <c r="AD41" s="152">
        <v>24701.457999999999</v>
      </c>
      <c r="AE41" s="152">
        <v>25278.034</v>
      </c>
    </row>
    <row r="42" spans="1:31" s="8" customFormat="1" ht="10.5" x14ac:dyDescent="0.25">
      <c r="A42" s="305"/>
      <c r="B42" s="151"/>
      <c r="C42" s="151"/>
      <c r="D42" s="151"/>
      <c r="E42" s="151"/>
      <c r="F42" s="151"/>
      <c r="G42" s="151"/>
      <c r="H42" s="151"/>
      <c r="I42" s="151"/>
      <c r="J42" s="151"/>
      <c r="K42" s="151"/>
      <c r="L42" s="151"/>
      <c r="M42" s="151"/>
      <c r="N42" s="151"/>
      <c r="O42" s="151"/>
      <c r="P42" s="151"/>
    </row>
    <row r="43" spans="1:31" ht="10.5" x14ac:dyDescent="0.25">
      <c r="A43" s="309" t="s">
        <v>177</v>
      </c>
      <c r="B43" s="150">
        <v>1279.761</v>
      </c>
      <c r="C43" s="150">
        <v>1285.575</v>
      </c>
      <c r="D43" s="150">
        <v>1336.241</v>
      </c>
      <c r="E43" s="150">
        <v>1326.4760000000001</v>
      </c>
      <c r="F43" s="150">
        <v>1323.2539999999999</v>
      </c>
      <c r="G43" s="150">
        <v>1326.838</v>
      </c>
      <c r="H43" s="150">
        <v>1362.14</v>
      </c>
      <c r="I43" s="150">
        <v>1435.71</v>
      </c>
      <c r="J43" s="150">
        <v>1623.126</v>
      </c>
      <c r="K43" s="150">
        <v>1458.318</v>
      </c>
      <c r="L43" s="150">
        <v>1453.402</v>
      </c>
      <c r="M43" s="150">
        <v>1460.078</v>
      </c>
      <c r="N43" s="150">
        <v>1425.298</v>
      </c>
      <c r="O43" s="150">
        <v>1424.0250000000001</v>
      </c>
      <c r="P43" s="150">
        <v>1451.1759999999999</v>
      </c>
      <c r="Q43" s="150">
        <v>1423.174</v>
      </c>
      <c r="R43" s="150">
        <v>1613.3009999999999</v>
      </c>
      <c r="S43" s="150">
        <v>1618.5429999999999</v>
      </c>
      <c r="T43" s="150">
        <v>1753.4480000000001</v>
      </c>
      <c r="U43" s="150">
        <v>1734.201</v>
      </c>
      <c r="V43" s="150">
        <v>1879.4110000000001</v>
      </c>
      <c r="W43" s="150">
        <v>1891.4390000000001</v>
      </c>
      <c r="X43" s="150">
        <v>1959.6010000000001</v>
      </c>
      <c r="Y43" s="150">
        <v>1901.47</v>
      </c>
      <c r="Z43" s="150">
        <v>2043.4770000000001</v>
      </c>
      <c r="AA43" s="150">
        <v>2076.6060000000002</v>
      </c>
      <c r="AB43" s="150">
        <v>2208.2190000000001</v>
      </c>
      <c r="AC43" s="150">
        <v>2166.9119999999998</v>
      </c>
      <c r="AD43" s="150">
        <v>2181.3809999999999</v>
      </c>
      <c r="AE43" s="150">
        <v>2192.9070000000002</v>
      </c>
    </row>
    <row r="44" spans="1:31" ht="10.5" x14ac:dyDescent="0.25">
      <c r="A44" s="309" t="s">
        <v>176</v>
      </c>
      <c r="B44" s="150">
        <v>1279.761</v>
      </c>
      <c r="C44" s="150">
        <v>1285.575</v>
      </c>
      <c r="D44" s="150">
        <v>1336.241</v>
      </c>
      <c r="E44" s="150">
        <v>1326.4760000000001</v>
      </c>
      <c r="F44" s="150">
        <v>1323.2539999999999</v>
      </c>
      <c r="G44" s="150">
        <v>1326.838</v>
      </c>
      <c r="H44" s="150">
        <v>1362.14</v>
      </c>
      <c r="I44" s="150">
        <v>1435.71</v>
      </c>
      <c r="J44" s="150">
        <v>1623.126</v>
      </c>
      <c r="K44" s="150">
        <v>1458.318</v>
      </c>
      <c r="L44" s="150">
        <v>1453.402</v>
      </c>
      <c r="M44" s="150">
        <v>1460.078</v>
      </c>
      <c r="N44" s="150">
        <v>1469.8930000000003</v>
      </c>
      <c r="O44" s="150">
        <v>1468.62</v>
      </c>
      <c r="P44" s="150">
        <v>1495.771</v>
      </c>
      <c r="Q44" s="150">
        <v>1707.769</v>
      </c>
      <c r="R44" s="150">
        <v>1903.394</v>
      </c>
      <c r="S44" s="150">
        <v>1909.623</v>
      </c>
      <c r="T44" s="150">
        <v>2065.4630000000002</v>
      </c>
      <c r="U44" s="150">
        <v>2025.4369999999999</v>
      </c>
      <c r="V44" s="150">
        <v>2172.3449999999998</v>
      </c>
      <c r="W44" s="150">
        <v>2200.6489999999999</v>
      </c>
      <c r="X44" s="150">
        <v>2252.4899999999998</v>
      </c>
      <c r="Y44" s="150">
        <v>2193.9899999999998</v>
      </c>
      <c r="Z44" s="150">
        <v>2336.2049999999999</v>
      </c>
      <c r="AA44" s="150">
        <v>2369.623</v>
      </c>
      <c r="AB44" s="150">
        <v>2806.375</v>
      </c>
      <c r="AC44" s="150">
        <v>2765.2440000000001</v>
      </c>
      <c r="AD44" s="150">
        <v>2780.1109999999999</v>
      </c>
      <c r="AE44" s="150">
        <v>2791.42</v>
      </c>
    </row>
    <row r="45" spans="1:31" ht="10.5" x14ac:dyDescent="0.25">
      <c r="A45" s="309" t="s">
        <v>175</v>
      </c>
      <c r="B45" s="150">
        <v>7730.2420000000002</v>
      </c>
      <c r="C45" s="150">
        <v>7602.7359999999999</v>
      </c>
      <c r="D45" s="150">
        <v>7862.1279999999997</v>
      </c>
      <c r="E45" s="150">
        <v>7935.1239999999998</v>
      </c>
      <c r="F45" s="150">
        <v>8006.9790000000003</v>
      </c>
      <c r="G45" s="150">
        <v>8127.9870000000001</v>
      </c>
      <c r="H45" s="150">
        <v>8546.482</v>
      </c>
      <c r="I45" s="150">
        <v>8634.1290000000008</v>
      </c>
      <c r="J45" s="150">
        <v>8692.7939999999999</v>
      </c>
      <c r="K45" s="150">
        <v>8607.42</v>
      </c>
      <c r="L45" s="150">
        <v>8677.6239999999998</v>
      </c>
      <c r="M45" s="150">
        <v>8811.5590000000011</v>
      </c>
      <c r="N45" s="150">
        <v>8935.19</v>
      </c>
      <c r="O45" s="150">
        <v>9126.1380000000008</v>
      </c>
      <c r="P45" s="150">
        <v>9185.5390000000007</v>
      </c>
      <c r="Q45" s="150">
        <v>9226.6949999999997</v>
      </c>
      <c r="R45" s="150">
        <v>9301.7360000000008</v>
      </c>
      <c r="S45" s="150">
        <v>8863.2420000000002</v>
      </c>
      <c r="T45" s="150">
        <v>12421.028</v>
      </c>
      <c r="U45" s="150">
        <v>12615.065000000001</v>
      </c>
      <c r="V45" s="150">
        <v>12755.591</v>
      </c>
      <c r="W45" s="150">
        <v>12824.373</v>
      </c>
      <c r="X45" s="150">
        <v>12667.407999999999</v>
      </c>
      <c r="Y45" s="150">
        <v>13843.373</v>
      </c>
      <c r="Z45" s="150">
        <v>14172.549000000001</v>
      </c>
      <c r="AA45" s="150">
        <v>14283.739</v>
      </c>
      <c r="AB45" s="150">
        <v>14653.058999999999</v>
      </c>
      <c r="AC45" s="150">
        <v>14622.299000000001</v>
      </c>
      <c r="AD45" s="150">
        <v>14824.385</v>
      </c>
      <c r="AE45" s="150">
        <v>14919.022999999999</v>
      </c>
    </row>
    <row r="46" spans="1:31" ht="10.5" x14ac:dyDescent="0.25">
      <c r="A46" s="309" t="s">
        <v>174</v>
      </c>
      <c r="B46" s="149">
        <v>0.1656</v>
      </c>
      <c r="C46" s="149">
        <v>0.1691</v>
      </c>
      <c r="D46" s="149">
        <v>0.17</v>
      </c>
      <c r="E46" s="149">
        <v>0.16719999999999999</v>
      </c>
      <c r="F46" s="149">
        <v>0.1653</v>
      </c>
      <c r="G46" s="149">
        <v>0.16320000000000001</v>
      </c>
      <c r="H46" s="149">
        <v>0.15939999999999999</v>
      </c>
      <c r="I46" s="149">
        <v>0.1663</v>
      </c>
      <c r="J46" s="149">
        <v>0.1867</v>
      </c>
      <c r="K46" s="149">
        <v>0.1694</v>
      </c>
      <c r="L46" s="149">
        <v>0.16749</v>
      </c>
      <c r="M46" s="149">
        <v>0.16570030343098194</v>
      </c>
      <c r="N46" s="149">
        <v>0.15951513062397105</v>
      </c>
      <c r="O46" s="149">
        <v>0.15603807437494371</v>
      </c>
      <c r="P46" s="149">
        <v>0.15798484988197206</v>
      </c>
      <c r="Q46" s="149">
        <v>0.15424526333643845</v>
      </c>
      <c r="R46" s="149">
        <v>0.17344085018108446</v>
      </c>
      <c r="S46" s="149">
        <v>0.18261297615477495</v>
      </c>
      <c r="T46" s="149">
        <v>0.14116770367154796</v>
      </c>
      <c r="U46" s="149">
        <f>U43/U45</f>
        <v>0.13747063530786405</v>
      </c>
      <c r="V46" s="149">
        <f>V43/V45</f>
        <v>0.14734017420282605</v>
      </c>
      <c r="W46" s="149">
        <f>W43/W45</f>
        <v>0.14748783429801987</v>
      </c>
      <c r="X46" s="149">
        <v>0.15469628830144258</v>
      </c>
      <c r="Y46" s="149">
        <f t="shared" ref="Y46:AE46" si="0">Y43/Y45</f>
        <v>0.13735597531035248</v>
      </c>
      <c r="Z46" s="149">
        <f t="shared" si="0"/>
        <v>0.14418556605449026</v>
      </c>
      <c r="AA46" s="149">
        <f t="shared" si="0"/>
        <v>0.14538252204132268</v>
      </c>
      <c r="AB46" s="149">
        <f t="shared" si="0"/>
        <v>0.15070020532913983</v>
      </c>
      <c r="AC46" s="149">
        <f t="shared" si="0"/>
        <v>0.14819229178667456</v>
      </c>
      <c r="AD46" s="149">
        <f t="shared" si="0"/>
        <v>0.147148161626941</v>
      </c>
      <c r="AE46" s="149">
        <f t="shared" si="0"/>
        <v>0.14698730607225421</v>
      </c>
    </row>
    <row r="47" spans="1:31" ht="10.5" x14ac:dyDescent="0.25">
      <c r="A47" s="309" t="s">
        <v>173</v>
      </c>
      <c r="B47" s="149">
        <v>0.1656</v>
      </c>
      <c r="C47" s="149">
        <v>0.1691</v>
      </c>
      <c r="D47" s="149">
        <v>0.17</v>
      </c>
      <c r="E47" s="149">
        <v>0.16719999999999999</v>
      </c>
      <c r="F47" s="149">
        <v>0.1653</v>
      </c>
      <c r="G47" s="149">
        <v>0.16320000000000001</v>
      </c>
      <c r="H47" s="149">
        <v>0.15939999999999999</v>
      </c>
      <c r="I47" s="149">
        <v>0.1663</v>
      </c>
      <c r="J47" s="149">
        <v>0.1867</v>
      </c>
      <c r="K47" s="149">
        <v>0.1694</v>
      </c>
      <c r="L47" s="149">
        <v>0.16749</v>
      </c>
      <c r="M47" s="149">
        <v>0.16570030343098194</v>
      </c>
      <c r="N47" s="149">
        <v>0.16450607093973385</v>
      </c>
      <c r="O47" s="149">
        <v>0.16092458825408953</v>
      </c>
      <c r="P47" s="149">
        <v>0.16283976367636127</v>
      </c>
      <c r="Q47" s="149">
        <v>0.18509000243315726</v>
      </c>
      <c r="R47" s="149">
        <v>0.20462782431150484</v>
      </c>
      <c r="S47" s="149">
        <v>0.21545423220983925</v>
      </c>
      <c r="T47" s="149">
        <v>0.1662876051805052</v>
      </c>
      <c r="U47" s="149">
        <f>U44/U45</f>
        <v>0.16055700069718229</v>
      </c>
      <c r="V47" s="149">
        <f>V44/V45</f>
        <v>0.17030531944776214</v>
      </c>
      <c r="W47" s="149">
        <f>W44/W45</f>
        <v>0.17159895458436836</v>
      </c>
      <c r="X47" s="149">
        <v>0.17781775087689602</v>
      </c>
      <c r="Y47" s="149">
        <f t="shared" ref="Y47:AE47" si="1">Y44/Y45</f>
        <v>0.15848666361875821</v>
      </c>
      <c r="Z47" s="149">
        <f t="shared" si="1"/>
        <v>0.16484014272944125</v>
      </c>
      <c r="AA47" s="149">
        <f t="shared" si="1"/>
        <v>0.16589654851576327</v>
      </c>
      <c r="AB47" s="149">
        <f t="shared" si="1"/>
        <v>0.19152144272400734</v>
      </c>
      <c r="AC47" s="149">
        <f t="shared" si="1"/>
        <v>0.18911143863218774</v>
      </c>
      <c r="AD47" s="149">
        <f t="shared" si="1"/>
        <v>0.18753634636445288</v>
      </c>
      <c r="AE47" s="149">
        <f t="shared" si="1"/>
        <v>0.18710474539787225</v>
      </c>
    </row>
    <row r="48" spans="1:31" x14ac:dyDescent="0.2">
      <c r="A48" s="166"/>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row>
    <row r="50" spans="1:99" ht="24.75" customHeight="1" x14ac:dyDescent="0.2">
      <c r="A50" s="165" t="s">
        <v>208</v>
      </c>
      <c r="B50" s="403" t="s">
        <v>14</v>
      </c>
      <c r="C50" s="403" t="s">
        <v>15</v>
      </c>
      <c r="D50" s="403" t="s">
        <v>16</v>
      </c>
      <c r="E50" s="403" t="s">
        <v>17</v>
      </c>
      <c r="F50" s="403" t="s">
        <v>18</v>
      </c>
      <c r="G50" s="403" t="s">
        <v>19</v>
      </c>
      <c r="H50" s="403" t="s">
        <v>20</v>
      </c>
      <c r="I50" s="403" t="s">
        <v>21</v>
      </c>
      <c r="J50" s="403" t="s">
        <v>22</v>
      </c>
      <c r="K50" s="403" t="s">
        <v>23</v>
      </c>
      <c r="L50" s="405" t="s">
        <v>24</v>
      </c>
      <c r="M50" s="404" t="s">
        <v>39</v>
      </c>
      <c r="N50" s="404" t="s">
        <v>41</v>
      </c>
      <c r="O50" s="404" t="s">
        <v>43</v>
      </c>
      <c r="P50" s="404" t="s">
        <v>110</v>
      </c>
      <c r="Q50" s="404" t="s">
        <v>113</v>
      </c>
      <c r="R50" s="404" t="s">
        <v>118</v>
      </c>
      <c r="S50" s="404" t="s">
        <v>120</v>
      </c>
      <c r="T50" s="404" t="s">
        <v>136</v>
      </c>
      <c r="U50" s="404" t="s">
        <v>296</v>
      </c>
      <c r="V50" s="404" t="s">
        <v>315</v>
      </c>
      <c r="W50" s="404" t="s">
        <v>319</v>
      </c>
      <c r="X50" s="404" t="s">
        <v>321</v>
      </c>
      <c r="Y50" s="404" t="s">
        <v>337</v>
      </c>
      <c r="Z50" s="404" t="s">
        <v>343</v>
      </c>
      <c r="AA50" s="404" t="s">
        <v>365</v>
      </c>
      <c r="AB50" s="404" t="s">
        <v>368</v>
      </c>
      <c r="AC50" s="404" t="s">
        <v>373</v>
      </c>
      <c r="AD50" s="404" t="str">
        <f>AD3</f>
        <v>30 Jun 2023</v>
      </c>
      <c r="AE50" s="404" t="str">
        <f>AE3</f>
        <v>30 Sep 2023</v>
      </c>
    </row>
    <row r="51" spans="1:99" ht="10.5" x14ac:dyDescent="0.25">
      <c r="A51" s="309" t="s">
        <v>207</v>
      </c>
      <c r="B51" s="309"/>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row>
    <row r="52" spans="1:99" x14ac:dyDescent="0.2">
      <c r="A52" s="308" t="s">
        <v>206</v>
      </c>
      <c r="B52" s="155">
        <v>484.37599999999998</v>
      </c>
      <c r="C52" s="155">
        <v>635.04700000000003</v>
      </c>
      <c r="D52" s="155">
        <v>617.03899999999999</v>
      </c>
      <c r="E52" s="155">
        <v>888.25300000000004</v>
      </c>
      <c r="F52" s="155">
        <v>692.64499999999998</v>
      </c>
      <c r="G52" s="155">
        <v>431.41199999999998</v>
      </c>
      <c r="H52" s="155">
        <v>570.01</v>
      </c>
      <c r="I52" s="155">
        <v>680.17499999999995</v>
      </c>
      <c r="J52" s="155">
        <v>660.851</v>
      </c>
      <c r="K52" s="155">
        <v>820.92</v>
      </c>
      <c r="L52" s="155">
        <v>795.10199999999998</v>
      </c>
      <c r="M52" s="155">
        <v>877.58199999999999</v>
      </c>
      <c r="N52" s="155">
        <v>757.59699999999998</v>
      </c>
      <c r="O52" s="163">
        <v>712.71600000000001</v>
      </c>
      <c r="P52" s="159">
        <v>1292.211</v>
      </c>
      <c r="Q52" s="159">
        <v>1355.9469999999999</v>
      </c>
      <c r="R52" s="159">
        <v>2239.8649999999998</v>
      </c>
      <c r="S52" s="159">
        <v>2179.299</v>
      </c>
      <c r="T52" s="159">
        <v>2261.5329999999999</v>
      </c>
      <c r="U52" s="159">
        <v>2127.2620000000002</v>
      </c>
      <c r="V52" s="159">
        <v>2961.4160000000002</v>
      </c>
      <c r="W52" s="159">
        <v>3049.8139999999999</v>
      </c>
      <c r="X52" s="159">
        <v>3250.4369999999999</v>
      </c>
      <c r="Y52" s="159">
        <v>3127.3919999999998</v>
      </c>
      <c r="Z52" s="159">
        <v>2368.6280000000002</v>
      </c>
      <c r="AA52" s="159">
        <v>3019.1489999999999</v>
      </c>
      <c r="AB52" s="159">
        <v>3339.0239999999999</v>
      </c>
      <c r="AC52" s="159">
        <v>3477.634</v>
      </c>
      <c r="AD52" s="159">
        <v>3944.4160000000002</v>
      </c>
      <c r="AE52" s="159">
        <v>4136.866</v>
      </c>
    </row>
    <row r="53" spans="1:99" x14ac:dyDescent="0.2">
      <c r="A53" s="308" t="s">
        <v>205</v>
      </c>
      <c r="B53" s="155">
        <v>2113.34</v>
      </c>
      <c r="C53" s="155">
        <v>2145.3339999999998</v>
      </c>
      <c r="D53" s="155">
        <v>2295.2469999999998</v>
      </c>
      <c r="E53" s="155">
        <v>2117.8440000000001</v>
      </c>
      <c r="F53" s="155">
        <v>2318.4580000000001</v>
      </c>
      <c r="G53" s="155">
        <v>2418.942</v>
      </c>
      <c r="H53" s="155">
        <v>2460.288</v>
      </c>
      <c r="I53" s="155">
        <v>2554.9760000000001</v>
      </c>
      <c r="J53" s="155">
        <v>2681.8530000000001</v>
      </c>
      <c r="K53" s="155">
        <v>2759.5140000000001</v>
      </c>
      <c r="L53" s="155">
        <v>2869.45</v>
      </c>
      <c r="M53" s="155">
        <v>3013.51</v>
      </c>
      <c r="N53" s="155">
        <v>3158.1309999999999</v>
      </c>
      <c r="O53" s="159">
        <v>3198.5250000000001</v>
      </c>
      <c r="P53" s="159">
        <v>3168.6239999999998</v>
      </c>
      <c r="Q53" s="159">
        <v>3053.2370000000001</v>
      </c>
      <c r="R53" s="159">
        <v>2847.59</v>
      </c>
      <c r="S53" s="159">
        <v>3123.4259999999999</v>
      </c>
      <c r="T53" s="159">
        <v>3017.2330000000002</v>
      </c>
      <c r="U53" s="159">
        <v>3365.25</v>
      </c>
      <c r="V53" s="159">
        <v>3398.5770000000002</v>
      </c>
      <c r="W53" s="159">
        <v>3160.239</v>
      </c>
      <c r="X53" s="159">
        <v>3034.3290000000002</v>
      </c>
      <c r="Y53" s="159">
        <v>3171.4569999999999</v>
      </c>
      <c r="Z53" s="159">
        <v>3121.096</v>
      </c>
      <c r="AA53" s="159">
        <v>2966.0949999999998</v>
      </c>
      <c r="AB53" s="159">
        <v>2960.72</v>
      </c>
      <c r="AC53" s="159">
        <v>2877.2530000000002</v>
      </c>
      <c r="AD53" s="159">
        <v>2922.7159999999999</v>
      </c>
      <c r="AE53" s="159">
        <v>3038.2449999999999</v>
      </c>
    </row>
    <row r="54" spans="1:99" x14ac:dyDescent="0.2">
      <c r="A54" s="162" t="s">
        <v>204</v>
      </c>
      <c r="B54" s="155">
        <v>263.86900000000003</v>
      </c>
      <c r="C54" s="155">
        <v>231.91900000000001</v>
      </c>
      <c r="D54" s="155">
        <v>87.692999999999998</v>
      </c>
      <c r="E54" s="155">
        <v>74.522000000000006</v>
      </c>
      <c r="F54" s="155">
        <v>120.377</v>
      </c>
      <c r="G54" s="155">
        <v>110.163</v>
      </c>
      <c r="H54" s="155">
        <v>72.180000000000007</v>
      </c>
      <c r="I54" s="155">
        <v>47.881</v>
      </c>
      <c r="J54" s="155">
        <v>67.459000000000003</v>
      </c>
      <c r="K54" s="155">
        <v>45.237000000000002</v>
      </c>
      <c r="L54" s="155">
        <v>63.610999999999997</v>
      </c>
      <c r="M54" s="155">
        <v>38.344000000000001</v>
      </c>
      <c r="N54" s="155">
        <v>116.999</v>
      </c>
      <c r="O54" s="159">
        <v>87.585999999999999</v>
      </c>
      <c r="P54" s="159">
        <v>24.085000000000001</v>
      </c>
      <c r="Q54" s="159">
        <v>25.596</v>
      </c>
      <c r="R54" s="159">
        <v>22.677</v>
      </c>
      <c r="S54" s="159">
        <v>16.97</v>
      </c>
      <c r="T54" s="159">
        <v>18.831</v>
      </c>
      <c r="U54" s="159">
        <v>23.803000000000001</v>
      </c>
      <c r="V54" s="159">
        <v>13.574999999999999</v>
      </c>
      <c r="W54" s="159">
        <v>10.436</v>
      </c>
      <c r="X54" s="159">
        <v>7.6820000000000004</v>
      </c>
      <c r="Y54" s="159">
        <v>8.0709999999999997</v>
      </c>
      <c r="Z54" s="159">
        <v>10.676</v>
      </c>
      <c r="AA54" s="159">
        <v>20.885999999999999</v>
      </c>
      <c r="AB54" s="159">
        <v>21.692</v>
      </c>
      <c r="AC54" s="159">
        <v>20.207999999999998</v>
      </c>
      <c r="AD54" s="159">
        <v>22.102</v>
      </c>
      <c r="AE54" s="159">
        <v>21.724</v>
      </c>
    </row>
    <row r="55" spans="1:99" x14ac:dyDescent="0.2">
      <c r="A55" s="162" t="s">
        <v>203</v>
      </c>
      <c r="B55" s="155">
        <v>1849.471</v>
      </c>
      <c r="C55" s="155">
        <v>1913.415</v>
      </c>
      <c r="D55" s="155">
        <v>2207.5540000000001</v>
      </c>
      <c r="E55" s="155">
        <v>2043.3219999999999</v>
      </c>
      <c r="F55" s="155">
        <v>2198.0810000000001</v>
      </c>
      <c r="G55" s="155">
        <v>2308.779</v>
      </c>
      <c r="H55" s="155">
        <v>2388.1080000000002</v>
      </c>
      <c r="I55" s="155">
        <v>2507.0949999999998</v>
      </c>
      <c r="J55" s="155">
        <v>2614.3939999999998</v>
      </c>
      <c r="K55" s="155">
        <v>2714.277</v>
      </c>
      <c r="L55" s="155">
        <v>2805.8389999999999</v>
      </c>
      <c r="M55" s="155">
        <v>2975.1660000000002</v>
      </c>
      <c r="N55" s="155">
        <v>3041.1320000000001</v>
      </c>
      <c r="O55" s="159">
        <v>3110.9389999999999</v>
      </c>
      <c r="P55" s="159">
        <v>3144.5390000000002</v>
      </c>
      <c r="Q55" s="159">
        <v>3027.6410000000001</v>
      </c>
      <c r="R55" s="159">
        <v>2824.913</v>
      </c>
      <c r="S55" s="159">
        <v>3106.4560000000001</v>
      </c>
      <c r="T55" s="159">
        <v>2998.402</v>
      </c>
      <c r="U55" s="159">
        <v>3341.4470000000001</v>
      </c>
      <c r="V55" s="159">
        <v>3385.002</v>
      </c>
      <c r="W55" s="159">
        <v>3149.8029999999999</v>
      </c>
      <c r="X55" s="159">
        <v>3026.6469999999999</v>
      </c>
      <c r="Y55" s="159">
        <v>3163.386</v>
      </c>
      <c r="Z55" s="159">
        <v>3110.42</v>
      </c>
      <c r="AA55" s="159">
        <v>2945.2089999999998</v>
      </c>
      <c r="AB55" s="159">
        <v>2939.0279999999998</v>
      </c>
      <c r="AC55" s="159">
        <v>2857.0450000000001</v>
      </c>
      <c r="AD55" s="159">
        <v>2900.614</v>
      </c>
      <c r="AE55" s="159">
        <v>3016.5210000000002</v>
      </c>
    </row>
    <row r="56" spans="1:99" x14ac:dyDescent="0.2">
      <c r="A56" s="308" t="s">
        <v>202</v>
      </c>
      <c r="B56" s="155">
        <v>408.416</v>
      </c>
      <c r="C56" s="155">
        <v>404.09100000000001</v>
      </c>
      <c r="D56" s="155">
        <v>408.05599999999998</v>
      </c>
      <c r="E56" s="155">
        <v>364.14499999999998</v>
      </c>
      <c r="F56" s="155">
        <v>423.42200000000003</v>
      </c>
      <c r="G56" s="155">
        <v>433.15100000000001</v>
      </c>
      <c r="H56" s="155">
        <v>462.322</v>
      </c>
      <c r="I56" s="155">
        <v>489.56599999999997</v>
      </c>
      <c r="J56" s="155">
        <v>448.56900000000002</v>
      </c>
      <c r="K56" s="155">
        <v>380.27499999999998</v>
      </c>
      <c r="L56" s="155">
        <v>110.297</v>
      </c>
      <c r="M56" s="155">
        <v>93.951999999999998</v>
      </c>
      <c r="N56" s="155">
        <v>130.43</v>
      </c>
      <c r="O56" s="159">
        <v>147.88999999999999</v>
      </c>
      <c r="P56" s="159">
        <v>144.352</v>
      </c>
      <c r="Q56" s="159">
        <v>160.262</v>
      </c>
      <c r="R56" s="159">
        <v>214.161</v>
      </c>
      <c r="S56" s="159">
        <v>187.822</v>
      </c>
      <c r="T56" s="159">
        <v>158.32</v>
      </c>
      <c r="U56" s="159">
        <v>164.274</v>
      </c>
      <c r="V56" s="159">
        <v>162.779</v>
      </c>
      <c r="W56" s="159">
        <v>176.54</v>
      </c>
      <c r="X56" s="159">
        <v>199.28700000000001</v>
      </c>
      <c r="Y56" s="159">
        <v>406.57</v>
      </c>
      <c r="Z56" s="159">
        <v>300.94299999999998</v>
      </c>
      <c r="AA56" s="159">
        <v>278.233</v>
      </c>
      <c r="AB56" s="159">
        <v>350.625</v>
      </c>
      <c r="AC56" s="159">
        <v>328.06</v>
      </c>
      <c r="AD56" s="159">
        <v>325.58600000000001</v>
      </c>
      <c r="AE56" s="159">
        <v>161.61099999999999</v>
      </c>
    </row>
    <row r="57" spans="1:99" x14ac:dyDescent="0.2">
      <c r="A57" s="162" t="s">
        <v>199</v>
      </c>
      <c r="B57" s="155">
        <v>408.613</v>
      </c>
      <c r="C57" s="155">
        <v>404.09100000000001</v>
      </c>
      <c r="D57" s="155">
        <v>408.05599999999998</v>
      </c>
      <c r="E57" s="155">
        <v>364.14499999999998</v>
      </c>
      <c r="F57" s="155">
        <v>423.42200000000003</v>
      </c>
      <c r="G57" s="155">
        <v>433.15100000000001</v>
      </c>
      <c r="H57" s="155">
        <v>462.322</v>
      </c>
      <c r="I57" s="155">
        <v>489.99799999999999</v>
      </c>
      <c r="J57" s="155">
        <v>448.83600000000001</v>
      </c>
      <c r="K57" s="155">
        <v>380.41899999999998</v>
      </c>
      <c r="L57" s="155">
        <v>110.374</v>
      </c>
      <c r="M57" s="155">
        <v>94.03</v>
      </c>
      <c r="N57" s="155">
        <v>130.55600000000001</v>
      </c>
      <c r="O57" s="159">
        <v>148.03299999999999</v>
      </c>
      <c r="P57" s="159">
        <v>144.49299999999999</v>
      </c>
      <c r="Q57" s="159">
        <v>160.41999999999999</v>
      </c>
      <c r="R57" s="159">
        <v>214.34899999999999</v>
      </c>
      <c r="S57" s="159">
        <v>187.97900000000001</v>
      </c>
      <c r="T57" s="159">
        <v>158.47499999999999</v>
      </c>
      <c r="U57" s="159">
        <v>164.429</v>
      </c>
      <c r="V57" s="159">
        <v>162.93299999999999</v>
      </c>
      <c r="W57" s="159">
        <v>176.70699999999999</v>
      </c>
      <c r="X57" s="159">
        <v>199.46899999999999</v>
      </c>
      <c r="Y57" s="159">
        <v>406.959</v>
      </c>
      <c r="Z57" s="159">
        <v>301.16800000000001</v>
      </c>
      <c r="AA57" s="159">
        <v>278.44799999999998</v>
      </c>
      <c r="AB57" s="159">
        <v>350.84100000000001</v>
      </c>
      <c r="AC57" s="159">
        <v>328.34500000000003</v>
      </c>
      <c r="AD57" s="159">
        <v>325.83999999999997</v>
      </c>
      <c r="AE57" s="159">
        <v>161.88800000000001</v>
      </c>
    </row>
    <row r="58" spans="1:99" x14ac:dyDescent="0.2">
      <c r="A58" s="162" t="s">
        <v>201</v>
      </c>
      <c r="B58" s="155">
        <v>-0.19700000000000001</v>
      </c>
      <c r="C58" s="155">
        <v>0</v>
      </c>
      <c r="D58" s="155">
        <v>0</v>
      </c>
      <c r="E58" s="155">
        <v>0</v>
      </c>
      <c r="F58" s="155">
        <v>0</v>
      </c>
      <c r="G58" s="155">
        <v>0</v>
      </c>
      <c r="H58" s="155">
        <v>0</v>
      </c>
      <c r="I58" s="155">
        <v>-0.432</v>
      </c>
      <c r="J58" s="155">
        <v>-0.26700000000000002</v>
      </c>
      <c r="K58" s="155">
        <v>-0.14399999999999999</v>
      </c>
      <c r="L58" s="155">
        <v>-7.6999999999999999E-2</v>
      </c>
      <c r="M58" s="155">
        <v>-7.8E-2</v>
      </c>
      <c r="N58" s="155">
        <v>-0.126</v>
      </c>
      <c r="O58" s="159">
        <v>-0.14299999999999999</v>
      </c>
      <c r="P58" s="159">
        <v>-0.14099999999999999</v>
      </c>
      <c r="Q58" s="159">
        <v>-0.158</v>
      </c>
      <c r="R58" s="159">
        <v>-0.188</v>
      </c>
      <c r="S58" s="159">
        <v>-0.157</v>
      </c>
      <c r="T58" s="159">
        <v>-0.155</v>
      </c>
      <c r="U58" s="159">
        <v>-0.155</v>
      </c>
      <c r="V58" s="159">
        <v>-0.154</v>
      </c>
      <c r="W58" s="159">
        <v>-0.16700000000000001</v>
      </c>
      <c r="X58" s="159">
        <v>-0.182</v>
      </c>
      <c r="Y58" s="159">
        <v>-0.38900000000000001</v>
      </c>
      <c r="Z58" s="159">
        <v>-0.22500000000000001</v>
      </c>
      <c r="AA58" s="159">
        <v>-0.215</v>
      </c>
      <c r="AB58" s="159">
        <v>-0.216</v>
      </c>
      <c r="AC58" s="159">
        <v>-0.28499999999999998</v>
      </c>
      <c r="AD58" s="159">
        <v>-0.254</v>
      </c>
      <c r="AE58" s="159">
        <v>-0.27700000000000002</v>
      </c>
    </row>
    <row r="59" spans="1:99" x14ac:dyDescent="0.2">
      <c r="A59" s="308" t="s">
        <v>200</v>
      </c>
      <c r="B59" s="155">
        <v>5146.3580000000002</v>
      </c>
      <c r="C59" s="155">
        <v>4999.0950000000003</v>
      </c>
      <c r="D59" s="155">
        <v>4928.9089999999997</v>
      </c>
      <c r="E59" s="155">
        <v>4880.6120000000001</v>
      </c>
      <c r="F59" s="155">
        <v>4793.2439999999997</v>
      </c>
      <c r="G59" s="155">
        <v>4776.8050000000003</v>
      </c>
      <c r="H59" s="155">
        <v>4669.6099999999997</v>
      </c>
      <c r="I59" s="155">
        <v>4546.808</v>
      </c>
      <c r="J59" s="155">
        <v>4547.3519999999999</v>
      </c>
      <c r="K59" s="155">
        <v>4513.7920000000004</v>
      </c>
      <c r="L59" s="155">
        <v>4478.0709999999999</v>
      </c>
      <c r="M59" s="155">
        <v>4531.317</v>
      </c>
      <c r="N59" s="155">
        <v>4462.991</v>
      </c>
      <c r="O59" s="159">
        <v>4602.652</v>
      </c>
      <c r="P59" s="159">
        <v>4589.17</v>
      </c>
      <c r="Q59" s="159">
        <v>4682.723</v>
      </c>
      <c r="R59" s="159">
        <v>4526.16</v>
      </c>
      <c r="S59" s="159">
        <v>4553.973</v>
      </c>
      <c r="T59" s="159">
        <v>4595.1130000000003</v>
      </c>
      <c r="U59" s="159">
        <v>4677.491</v>
      </c>
      <c r="V59" s="159">
        <v>4787.826</v>
      </c>
      <c r="W59" s="159">
        <v>4903.5219999999999</v>
      </c>
      <c r="X59" s="159">
        <v>5153.0410000000002</v>
      </c>
      <c r="Y59" s="159">
        <v>5327.7380000000003</v>
      </c>
      <c r="Z59" s="159">
        <v>5655.4840000000004</v>
      </c>
      <c r="AA59" s="159">
        <v>5931.7340000000004</v>
      </c>
      <c r="AB59" s="159">
        <v>6062.3050000000003</v>
      </c>
      <c r="AC59" s="159">
        <v>6034.4070000000002</v>
      </c>
      <c r="AD59" s="159">
        <v>6271.683</v>
      </c>
      <c r="AE59" s="159">
        <v>7194.4049999999997</v>
      </c>
    </row>
    <row r="60" spans="1:99" x14ac:dyDescent="0.2">
      <c r="A60" s="162" t="s">
        <v>199</v>
      </c>
      <c r="B60" s="155">
        <v>5836.3029999999999</v>
      </c>
      <c r="C60" s="155">
        <v>5532.2860000000001</v>
      </c>
      <c r="D60" s="155">
        <v>5433.6570000000002</v>
      </c>
      <c r="E60" s="155">
        <v>5369.1639999999998</v>
      </c>
      <c r="F60" s="155">
        <v>5269.2219999999998</v>
      </c>
      <c r="G60" s="155">
        <v>5227.9930000000004</v>
      </c>
      <c r="H60" s="155">
        <v>4986.6729999999998</v>
      </c>
      <c r="I60" s="155">
        <v>4825.18</v>
      </c>
      <c r="J60" s="155">
        <v>4808.1530000000002</v>
      </c>
      <c r="K60" s="155">
        <v>4760.6229999999996</v>
      </c>
      <c r="L60" s="155">
        <v>4703.6710000000003</v>
      </c>
      <c r="M60" s="155">
        <v>4734.1819999999998</v>
      </c>
      <c r="N60" s="155">
        <v>4654.5209999999997</v>
      </c>
      <c r="O60" s="159">
        <v>4781.4390000000003</v>
      </c>
      <c r="P60" s="159">
        <v>4718.049</v>
      </c>
      <c r="Q60" s="159">
        <v>4834.0950000000003</v>
      </c>
      <c r="R60" s="159">
        <v>4671.4170000000004</v>
      </c>
      <c r="S60" s="159">
        <v>4697.4870000000001</v>
      </c>
      <c r="T60" s="159">
        <v>4753.0860000000002</v>
      </c>
      <c r="U60" s="159">
        <v>4828.3630000000003</v>
      </c>
      <c r="V60" s="159">
        <v>4916.3019999999997</v>
      </c>
      <c r="W60" s="159">
        <v>5001.0450000000001</v>
      </c>
      <c r="X60" s="159">
        <v>5250.393</v>
      </c>
      <c r="Y60" s="159">
        <v>5426.7969999999996</v>
      </c>
      <c r="Z60" s="159">
        <v>5752.95</v>
      </c>
      <c r="AA60" s="159">
        <v>6024.8109999999997</v>
      </c>
      <c r="AB60" s="159">
        <v>6157.442</v>
      </c>
      <c r="AC60" s="159">
        <v>6130.1480000000001</v>
      </c>
      <c r="AD60" s="159">
        <v>6366.3530000000001</v>
      </c>
      <c r="AE60" s="159">
        <v>7312.134</v>
      </c>
    </row>
    <row r="61" spans="1:99" x14ac:dyDescent="0.2">
      <c r="A61" s="156" t="s">
        <v>187</v>
      </c>
      <c r="B61" s="155">
        <v>3007.1010000000001</v>
      </c>
      <c r="C61" s="155">
        <v>2733.1759999999999</v>
      </c>
      <c r="D61" s="155">
        <v>2769.116</v>
      </c>
      <c r="E61" s="155">
        <v>2754.1060000000002</v>
      </c>
      <c r="F61" s="155">
        <v>2749.451</v>
      </c>
      <c r="G61" s="155">
        <v>2710.2</v>
      </c>
      <c r="H61" s="155">
        <v>2502.4549999999999</v>
      </c>
      <c r="I61" s="155">
        <v>2345.0770000000002</v>
      </c>
      <c r="J61" s="155">
        <v>2329.5630000000001</v>
      </c>
      <c r="K61" s="155">
        <v>2248.1030000000001</v>
      </c>
      <c r="L61" s="155">
        <v>2190.299</v>
      </c>
      <c r="M61" s="155">
        <v>2202.931</v>
      </c>
      <c r="N61" s="155">
        <v>2137.0419999999999</v>
      </c>
      <c r="O61" s="159">
        <v>2225.3890000000001</v>
      </c>
      <c r="P61" s="159">
        <v>2154.4670000000001</v>
      </c>
      <c r="Q61" s="159">
        <v>2303.4490000000001</v>
      </c>
      <c r="R61" s="159">
        <v>2178.3200000000002</v>
      </c>
      <c r="S61" s="159">
        <v>2143.6909999999998</v>
      </c>
      <c r="T61" s="159">
        <v>2168.5120000000002</v>
      </c>
      <c r="U61" s="159">
        <v>2213.431</v>
      </c>
      <c r="V61" s="159">
        <v>2245.4279999999999</v>
      </c>
      <c r="W61" s="159">
        <v>2244.9470000000001</v>
      </c>
      <c r="X61" s="159">
        <v>2411.1469999999999</v>
      </c>
      <c r="Y61" s="159">
        <v>2499.576</v>
      </c>
      <c r="Z61" s="159">
        <v>2722.8719999999998</v>
      </c>
      <c r="AA61" s="159">
        <v>2868.5189999999998</v>
      </c>
      <c r="AB61" s="159">
        <v>2947.1439999999998</v>
      </c>
      <c r="AC61" s="159">
        <v>2895.4319999999998</v>
      </c>
      <c r="AD61" s="159">
        <v>3113.4969999999998</v>
      </c>
      <c r="AE61" s="159">
        <v>3647.0540000000001</v>
      </c>
    </row>
    <row r="62" spans="1:99" x14ac:dyDescent="0.2">
      <c r="A62" s="156" t="s">
        <v>186</v>
      </c>
      <c r="B62" s="155">
        <v>553.39200000000005</v>
      </c>
      <c r="C62" s="155">
        <v>541.18299999999999</v>
      </c>
      <c r="D62" s="155">
        <v>674.35699999999997</v>
      </c>
      <c r="E62" s="155">
        <v>586.19799999999998</v>
      </c>
      <c r="F62" s="155">
        <v>470.11200000000002</v>
      </c>
      <c r="G62" s="155">
        <v>426.25799999999998</v>
      </c>
      <c r="H62" s="155">
        <v>363.05099999999999</v>
      </c>
      <c r="I62" s="155">
        <v>333.82499999999999</v>
      </c>
      <c r="J62" s="155">
        <v>310.625</v>
      </c>
      <c r="K62" s="155">
        <v>302.02699999999999</v>
      </c>
      <c r="L62" s="155">
        <v>271.74799999999999</v>
      </c>
      <c r="M62" s="155">
        <v>263.459</v>
      </c>
      <c r="N62" s="155">
        <v>230.58500000000001</v>
      </c>
      <c r="O62" s="159">
        <v>216.39500000000001</v>
      </c>
      <c r="P62" s="159">
        <v>186.79</v>
      </c>
      <c r="Q62" s="159">
        <v>176.422</v>
      </c>
      <c r="R62" s="159">
        <v>175.50800000000001</v>
      </c>
      <c r="S62" s="159">
        <v>172.79900000000001</v>
      </c>
      <c r="T62" s="159">
        <v>172.625</v>
      </c>
      <c r="U62" s="159">
        <v>162.672</v>
      </c>
      <c r="V62" s="159">
        <v>156.52199999999999</v>
      </c>
      <c r="W62" s="159">
        <v>146.309</v>
      </c>
      <c r="X62" s="159">
        <v>144.88999999999999</v>
      </c>
      <c r="Y62" s="159">
        <v>135.303</v>
      </c>
      <c r="Z62" s="159">
        <v>128.17699999999999</v>
      </c>
      <c r="AA62" s="159">
        <v>129.852</v>
      </c>
      <c r="AB62" s="159">
        <v>125.967</v>
      </c>
      <c r="AC62" s="159">
        <v>110.126</v>
      </c>
      <c r="AD62" s="159">
        <v>111.685</v>
      </c>
      <c r="AE62" s="159">
        <v>111.443</v>
      </c>
    </row>
    <row r="63" spans="1:99" x14ac:dyDescent="0.2">
      <c r="A63" s="156" t="s">
        <v>185</v>
      </c>
      <c r="B63" s="155">
        <v>1959.376</v>
      </c>
      <c r="C63" s="155">
        <v>1937.9659999999999</v>
      </c>
      <c r="D63" s="155">
        <v>1990.184</v>
      </c>
      <c r="E63" s="155">
        <v>2028.86</v>
      </c>
      <c r="F63" s="155">
        <v>2049.6590000000001</v>
      </c>
      <c r="G63" s="155">
        <v>2091.5349999999999</v>
      </c>
      <c r="H63" s="155">
        <v>2121.1669999999999</v>
      </c>
      <c r="I63" s="155">
        <v>2146.2779999999998</v>
      </c>
      <c r="J63" s="155">
        <v>2167.9650000000001</v>
      </c>
      <c r="K63" s="155">
        <v>2210.4929999999999</v>
      </c>
      <c r="L63" s="155">
        <v>2241.6239999999998</v>
      </c>
      <c r="M63" s="155">
        <v>2267.7919999999999</v>
      </c>
      <c r="N63" s="155">
        <v>2286.8939999999998</v>
      </c>
      <c r="O63" s="159">
        <v>2339.6550000000002</v>
      </c>
      <c r="P63" s="159">
        <v>2376.7919999999999</v>
      </c>
      <c r="Q63" s="159">
        <v>2354.2240000000002</v>
      </c>
      <c r="R63" s="159">
        <v>2317.5889999999999</v>
      </c>
      <c r="S63" s="159">
        <v>2380.9969999999998</v>
      </c>
      <c r="T63" s="159">
        <v>2411.9490000000001</v>
      </c>
      <c r="U63" s="159">
        <v>2452.2600000000002</v>
      </c>
      <c r="V63" s="159">
        <v>2514.3519999999999</v>
      </c>
      <c r="W63" s="159">
        <v>2609.7890000000002</v>
      </c>
      <c r="X63" s="159">
        <v>2694.3560000000002</v>
      </c>
      <c r="Y63" s="159">
        <v>2791.9180000000001</v>
      </c>
      <c r="Z63" s="159">
        <v>2901.9009999999998</v>
      </c>
      <c r="AA63" s="159">
        <v>3026.44</v>
      </c>
      <c r="AB63" s="159">
        <v>3084.3310000000001</v>
      </c>
      <c r="AC63" s="159">
        <v>3124.59</v>
      </c>
      <c r="AD63" s="159">
        <v>3141.1709999999998</v>
      </c>
      <c r="AE63" s="159">
        <v>3553.6370000000002</v>
      </c>
    </row>
    <row r="64" spans="1:99" s="169" customFormat="1" x14ac:dyDescent="0.2">
      <c r="A64" s="253" t="s">
        <v>198</v>
      </c>
      <c r="B64" s="170">
        <v>316.43400000000003</v>
      </c>
      <c r="C64" s="170">
        <v>319.96100000000001</v>
      </c>
      <c r="D64" s="170">
        <v>0</v>
      </c>
      <c r="E64" s="170">
        <v>0</v>
      </c>
      <c r="F64" s="170">
        <v>0</v>
      </c>
      <c r="G64" s="170">
        <v>0</v>
      </c>
      <c r="H64" s="170">
        <v>0</v>
      </c>
      <c r="I64" s="170">
        <v>0</v>
      </c>
      <c r="J64" s="170">
        <v>0</v>
      </c>
      <c r="K64" s="170">
        <v>0</v>
      </c>
      <c r="L64" s="170">
        <v>0</v>
      </c>
      <c r="M64" s="170">
        <v>0</v>
      </c>
      <c r="N64" s="170">
        <v>0</v>
      </c>
      <c r="O64" s="319">
        <v>0</v>
      </c>
      <c r="P64" s="319">
        <v>0</v>
      </c>
      <c r="Q64" s="319">
        <v>1E-3</v>
      </c>
      <c r="R64" s="319">
        <v>0</v>
      </c>
      <c r="S64" s="319">
        <v>0</v>
      </c>
      <c r="T64" s="319">
        <v>0</v>
      </c>
      <c r="U64" s="319">
        <v>0</v>
      </c>
      <c r="V64" s="319">
        <v>0</v>
      </c>
      <c r="W64" s="319">
        <v>0</v>
      </c>
      <c r="X64" s="319">
        <v>0</v>
      </c>
      <c r="Y64" s="319">
        <v>0</v>
      </c>
      <c r="Z64" s="319">
        <v>0</v>
      </c>
      <c r="AA64" s="319">
        <v>0</v>
      </c>
      <c r="AB64" s="319">
        <v>0</v>
      </c>
      <c r="AC64" s="319">
        <v>0</v>
      </c>
      <c r="AD64" s="319">
        <v>0</v>
      </c>
      <c r="AE64" s="319">
        <v>0</v>
      </c>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row>
    <row r="65" spans="1:31" x14ac:dyDescent="0.2">
      <c r="A65" s="162" t="s">
        <v>197</v>
      </c>
      <c r="B65" s="155">
        <v>-689.94500000000005</v>
      </c>
      <c r="C65" s="155">
        <v>-533.19100000000003</v>
      </c>
      <c r="D65" s="155">
        <v>-504.74799999999999</v>
      </c>
      <c r="E65" s="155">
        <v>-488.55200000000002</v>
      </c>
      <c r="F65" s="155">
        <v>-475.97800000000001</v>
      </c>
      <c r="G65" s="155">
        <v>-451.18799999999999</v>
      </c>
      <c r="H65" s="155">
        <v>-317.06299999999999</v>
      </c>
      <c r="I65" s="155">
        <v>-278.37200000000001</v>
      </c>
      <c r="J65" s="155">
        <v>-260.80099999999999</v>
      </c>
      <c r="K65" s="155">
        <v>-246.83099999999999</v>
      </c>
      <c r="L65" s="155">
        <v>-225.6</v>
      </c>
      <c r="M65" s="155">
        <v>-202.86500000000001</v>
      </c>
      <c r="N65" s="155">
        <v>-191.53</v>
      </c>
      <c r="O65" s="159">
        <v>-178.78700000000001</v>
      </c>
      <c r="P65" s="159">
        <v>-128.87899999999999</v>
      </c>
      <c r="Q65" s="159">
        <v>-151.37200000000001</v>
      </c>
      <c r="R65" s="159">
        <v>-145.25700000000001</v>
      </c>
      <c r="S65" s="159">
        <v>-143.51400000000001</v>
      </c>
      <c r="T65" s="159">
        <v>-157.97300000000001</v>
      </c>
      <c r="U65" s="159">
        <v>-150.87200000000001</v>
      </c>
      <c r="V65" s="159">
        <v>-128.476</v>
      </c>
      <c r="W65" s="159">
        <v>-97.522999999999996</v>
      </c>
      <c r="X65" s="159">
        <v>-97.352000000000004</v>
      </c>
      <c r="Y65" s="159">
        <v>-99.058999999999997</v>
      </c>
      <c r="Z65" s="159">
        <v>-97.465999999999994</v>
      </c>
      <c r="AA65" s="159">
        <v>-93.076999999999998</v>
      </c>
      <c r="AB65" s="159">
        <v>-95.137</v>
      </c>
      <c r="AC65" s="159">
        <v>-95.741</v>
      </c>
      <c r="AD65" s="159">
        <v>-94.67</v>
      </c>
      <c r="AE65" s="159">
        <v>-117.729</v>
      </c>
    </row>
    <row r="66" spans="1:31" x14ac:dyDescent="0.2">
      <c r="A66" s="308" t="s">
        <v>196</v>
      </c>
      <c r="B66" s="155">
        <v>354.096</v>
      </c>
      <c r="C66" s="155">
        <v>344.762</v>
      </c>
      <c r="D66" s="155">
        <v>346.72399999999999</v>
      </c>
      <c r="E66" s="155">
        <v>347.47</v>
      </c>
      <c r="F66" s="155">
        <v>358.29</v>
      </c>
      <c r="G66" s="155">
        <v>358.41500000000002</v>
      </c>
      <c r="H66" s="155">
        <v>356.87700000000001</v>
      </c>
      <c r="I66" s="155">
        <v>356.87700000000001</v>
      </c>
      <c r="J66" s="155">
        <v>357.37700000000001</v>
      </c>
      <c r="K66" s="155">
        <v>355.24200000000002</v>
      </c>
      <c r="L66" s="155">
        <v>355.51</v>
      </c>
      <c r="M66" s="155">
        <v>355.51</v>
      </c>
      <c r="N66" s="155">
        <v>355.51</v>
      </c>
      <c r="O66" s="159">
        <v>352.101</v>
      </c>
      <c r="P66" s="159">
        <v>353.24900000000002</v>
      </c>
      <c r="Q66" s="159">
        <v>353.24900000000002</v>
      </c>
      <c r="R66" s="159">
        <v>356.25900000000001</v>
      </c>
      <c r="S66" s="159">
        <v>356.25900000000001</v>
      </c>
      <c r="T66" s="159">
        <v>750.72199999999998</v>
      </c>
      <c r="U66" s="159">
        <v>750.72199999999998</v>
      </c>
      <c r="V66" s="159">
        <v>775.45899999999995</v>
      </c>
      <c r="W66" s="159">
        <v>775.45799999999997</v>
      </c>
      <c r="X66" s="159">
        <v>786.02300000000002</v>
      </c>
      <c r="Y66" s="159">
        <v>791.13199999999995</v>
      </c>
      <c r="Z66" s="159">
        <v>809.24300000000005</v>
      </c>
      <c r="AA66" s="159">
        <v>871.41499999999996</v>
      </c>
      <c r="AB66" s="159">
        <v>908.61099999999999</v>
      </c>
      <c r="AC66" s="159">
        <v>908.61099999999999</v>
      </c>
      <c r="AD66" s="159">
        <v>906.851</v>
      </c>
      <c r="AE66" s="159">
        <v>887.55700000000002</v>
      </c>
    </row>
    <row r="67" spans="1:31" x14ac:dyDescent="0.2">
      <c r="A67" s="308" t="s">
        <v>195</v>
      </c>
      <c r="B67" s="155">
        <v>0</v>
      </c>
      <c r="C67" s="155">
        <v>0</v>
      </c>
      <c r="D67" s="155">
        <v>0</v>
      </c>
      <c r="E67" s="155">
        <v>0</v>
      </c>
      <c r="F67" s="155">
        <v>0</v>
      </c>
      <c r="G67" s="155">
        <v>0</v>
      </c>
      <c r="H67" s="155">
        <v>0</v>
      </c>
      <c r="I67" s="155">
        <v>0</v>
      </c>
      <c r="J67" s="155">
        <v>0</v>
      </c>
      <c r="K67" s="155">
        <v>0</v>
      </c>
      <c r="L67" s="155">
        <v>0</v>
      </c>
      <c r="M67" s="155">
        <v>0</v>
      </c>
      <c r="N67" s="155">
        <v>0</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0</v>
      </c>
      <c r="AE67" s="159">
        <v>0</v>
      </c>
    </row>
    <row r="68" spans="1:31" x14ac:dyDescent="0.2">
      <c r="A68" s="308" t="s">
        <v>194</v>
      </c>
      <c r="B68" s="155">
        <v>25.818000000000001</v>
      </c>
      <c r="C68" s="155">
        <v>23.92</v>
      </c>
      <c r="D68" s="155">
        <v>23.344999999999999</v>
      </c>
      <c r="E68" s="155">
        <v>21.515000000000001</v>
      </c>
      <c r="F68" s="155">
        <v>25.864000000000001</v>
      </c>
      <c r="G68" s="155">
        <v>24.233000000000001</v>
      </c>
      <c r="H68" s="155">
        <v>23.911000000000001</v>
      </c>
      <c r="I68" s="155">
        <v>22.858000000000001</v>
      </c>
      <c r="J68" s="155">
        <v>21.747</v>
      </c>
      <c r="K68" s="155">
        <v>20.533000000000001</v>
      </c>
      <c r="L68" s="155">
        <v>23.390999999999998</v>
      </c>
      <c r="M68" s="155">
        <v>22.137</v>
      </c>
      <c r="N68" s="155">
        <v>22.594000000000001</v>
      </c>
      <c r="O68" s="159">
        <v>24.036000000000001</v>
      </c>
      <c r="P68" s="159">
        <v>25.98</v>
      </c>
      <c r="Q68" s="159">
        <v>24.376999999999999</v>
      </c>
      <c r="R68" s="159">
        <v>24.17</v>
      </c>
      <c r="S68" s="159">
        <v>23.658999999999999</v>
      </c>
      <c r="T68" s="159">
        <v>28.105</v>
      </c>
      <c r="U68" s="159">
        <v>26.795999999999999</v>
      </c>
      <c r="V68" s="159">
        <v>26.103000000000002</v>
      </c>
      <c r="W68" s="159">
        <v>25.33</v>
      </c>
      <c r="X68" s="159">
        <v>29.452999999999999</v>
      </c>
      <c r="Y68" s="159">
        <v>28.178999999999998</v>
      </c>
      <c r="Z68" s="159">
        <v>27.971</v>
      </c>
      <c r="AA68" s="159">
        <v>27.64</v>
      </c>
      <c r="AB68" s="159">
        <v>30.425000000000001</v>
      </c>
      <c r="AC68" s="159">
        <v>30.425000000000001</v>
      </c>
      <c r="AD68" s="159">
        <v>31.132000000000001</v>
      </c>
      <c r="AE68" s="159">
        <v>32.780999999999999</v>
      </c>
    </row>
    <row r="69" spans="1:31" x14ac:dyDescent="0.2">
      <c r="A69" s="161" t="s">
        <v>193</v>
      </c>
      <c r="B69" s="155">
        <v>91.411000000000001</v>
      </c>
      <c r="C69" s="155">
        <v>89.906999999999996</v>
      </c>
      <c r="D69" s="155">
        <v>90.495999999999995</v>
      </c>
      <c r="E69" s="155">
        <v>88.495000000000005</v>
      </c>
      <c r="F69" s="155">
        <v>87.486000000000004</v>
      </c>
      <c r="G69" s="155">
        <v>86.864000000000004</v>
      </c>
      <c r="H69" s="155">
        <v>87.051000000000002</v>
      </c>
      <c r="I69" s="155">
        <v>86.197999999999993</v>
      </c>
      <c r="J69" s="155">
        <v>85.49</v>
      </c>
      <c r="K69" s="155">
        <v>84.242000000000004</v>
      </c>
      <c r="L69" s="155">
        <v>86.933999999999997</v>
      </c>
      <c r="M69" s="155">
        <v>88.066999999999993</v>
      </c>
      <c r="N69" s="155">
        <v>88.915999999999997</v>
      </c>
      <c r="O69" s="159">
        <v>87.557000000000002</v>
      </c>
      <c r="P69" s="159">
        <v>89.903999999999996</v>
      </c>
      <c r="Q69" s="159">
        <v>89.168000000000006</v>
      </c>
      <c r="R69" s="159">
        <v>87.629000000000005</v>
      </c>
      <c r="S69" s="159">
        <v>85.278999999999996</v>
      </c>
      <c r="T69" s="159">
        <v>91.674999999999997</v>
      </c>
      <c r="U69" s="159">
        <v>89.730999999999995</v>
      </c>
      <c r="V69" s="159">
        <v>89.283000000000001</v>
      </c>
      <c r="W69" s="159">
        <v>88.081000000000003</v>
      </c>
      <c r="X69" s="159">
        <v>86.122</v>
      </c>
      <c r="Y69" s="159">
        <v>81.498999999999995</v>
      </c>
      <c r="Z69" s="159">
        <v>79.471000000000004</v>
      </c>
      <c r="AA69" s="159">
        <v>78.811999999999998</v>
      </c>
      <c r="AB69" s="159">
        <v>78.591999999999999</v>
      </c>
      <c r="AC69" s="159">
        <v>76.563000000000002</v>
      </c>
      <c r="AD69" s="159">
        <v>76.319999999999993</v>
      </c>
      <c r="AE69" s="159">
        <v>81.977000000000004</v>
      </c>
    </row>
    <row r="70" spans="1:31" x14ac:dyDescent="0.2">
      <c r="A70" s="160" t="s">
        <v>192</v>
      </c>
      <c r="B70" s="155">
        <v>8.5109999999999992</v>
      </c>
      <c r="C70" s="155">
        <v>8.1509999999999998</v>
      </c>
      <c r="D70" s="155">
        <v>8.1509999999999998</v>
      </c>
      <c r="E70" s="155">
        <v>8.1509999999999998</v>
      </c>
      <c r="F70" s="155">
        <v>8.1509999999999998</v>
      </c>
      <c r="G70" s="155">
        <v>8.6280000000000001</v>
      </c>
      <c r="H70" s="155">
        <v>9.2569999999999997</v>
      </c>
      <c r="I70" s="155">
        <v>9.2119999999999997</v>
      </c>
      <c r="J70" s="155">
        <v>9.266</v>
      </c>
      <c r="K70" s="155">
        <v>12.026</v>
      </c>
      <c r="L70" s="155">
        <v>12.026</v>
      </c>
      <c r="M70" s="155">
        <v>12.026</v>
      </c>
      <c r="N70" s="155">
        <v>11.952</v>
      </c>
      <c r="O70" s="159">
        <v>11.952</v>
      </c>
      <c r="P70" s="159">
        <v>9.3030000000000008</v>
      </c>
      <c r="Q70" s="159">
        <v>9.3030000000000008</v>
      </c>
      <c r="R70" s="159">
        <v>9.9160000000000004</v>
      </c>
      <c r="S70" s="159">
        <v>10.331</v>
      </c>
      <c r="T70" s="159">
        <v>8.3000000000000007</v>
      </c>
      <c r="U70" s="159">
        <v>8.3000000000000007</v>
      </c>
      <c r="V70" s="159">
        <v>8.3000000000000007</v>
      </c>
      <c r="W70" s="159">
        <v>9.0839999999999996</v>
      </c>
      <c r="X70" s="159">
        <v>9.1809999999999992</v>
      </c>
      <c r="Y70" s="159">
        <v>9.1159999999999997</v>
      </c>
      <c r="Z70" s="159">
        <v>8.9540000000000006</v>
      </c>
      <c r="AA70" s="159">
        <v>6.7530000000000001</v>
      </c>
      <c r="AB70" s="159">
        <v>6.7530000000000001</v>
      </c>
      <c r="AC70" s="159">
        <v>6.7530000000000001</v>
      </c>
      <c r="AD70" s="159">
        <v>6.8140000000000001</v>
      </c>
      <c r="AE70" s="159">
        <v>7.7190000000000003</v>
      </c>
    </row>
    <row r="71" spans="1:31" x14ac:dyDescent="0.2">
      <c r="A71" s="161" t="s">
        <v>191</v>
      </c>
      <c r="B71" s="155">
        <v>82.111000000000004</v>
      </c>
      <c r="C71" s="155">
        <v>71.447000000000003</v>
      </c>
      <c r="D71" s="155">
        <v>59.999000000000002</v>
      </c>
      <c r="E71" s="155">
        <v>80.191000000000003</v>
      </c>
      <c r="F71" s="155">
        <v>81.7</v>
      </c>
      <c r="G71" s="155">
        <v>71.938999999999993</v>
      </c>
      <c r="H71" s="155">
        <v>73.506</v>
      </c>
      <c r="I71" s="155">
        <v>103.833</v>
      </c>
      <c r="J71" s="155">
        <v>95.765000000000001</v>
      </c>
      <c r="K71" s="155">
        <v>89.201999999999998</v>
      </c>
      <c r="L71" s="155">
        <v>80.266000000000005</v>
      </c>
      <c r="M71" s="155">
        <v>94.097999999999999</v>
      </c>
      <c r="N71" s="155">
        <v>154.89500000000001</v>
      </c>
      <c r="O71" s="159">
        <v>151.935</v>
      </c>
      <c r="P71" s="159">
        <v>128.76400000000001</v>
      </c>
      <c r="Q71" s="159">
        <v>217.643</v>
      </c>
      <c r="R71" s="159">
        <v>142.79499999999999</v>
      </c>
      <c r="S71" s="159">
        <v>118.711</v>
      </c>
      <c r="T71" s="159">
        <v>115.602</v>
      </c>
      <c r="U71" s="159">
        <v>128.61000000000001</v>
      </c>
      <c r="V71" s="159">
        <v>121.158</v>
      </c>
      <c r="W71" s="159">
        <v>125.441</v>
      </c>
      <c r="X71" s="159">
        <v>151.65899999999999</v>
      </c>
      <c r="Y71" s="159">
        <v>132.04900000000001</v>
      </c>
      <c r="Z71" s="159">
        <v>185.89599999999999</v>
      </c>
      <c r="AA71" s="159">
        <v>178.47399999999999</v>
      </c>
      <c r="AB71" s="159">
        <v>202.27799999999999</v>
      </c>
      <c r="AC71" s="159">
        <v>169.21600000000001</v>
      </c>
      <c r="AD71" s="159">
        <v>197.17</v>
      </c>
      <c r="AE71" s="159">
        <v>184.44399999999999</v>
      </c>
    </row>
    <row r="72" spans="1:31" ht="10.5" x14ac:dyDescent="0.25">
      <c r="A72" s="140" t="s">
        <v>190</v>
      </c>
      <c r="B72" s="154">
        <v>8714.4369999999999</v>
      </c>
      <c r="C72" s="154">
        <v>8721.7540000000008</v>
      </c>
      <c r="D72" s="154">
        <v>8777.9660000000003</v>
      </c>
      <c r="E72" s="154">
        <v>8796.6759999999995</v>
      </c>
      <c r="F72" s="154">
        <v>8789.26</v>
      </c>
      <c r="G72" s="154">
        <v>8610.3889999999992</v>
      </c>
      <c r="H72" s="154">
        <v>8712.8320000000003</v>
      </c>
      <c r="I72" s="154">
        <v>8850.5030000000006</v>
      </c>
      <c r="J72" s="154">
        <v>8908.27</v>
      </c>
      <c r="K72" s="154">
        <v>9035.7459999999992</v>
      </c>
      <c r="L72" s="154">
        <v>8811.0470000000005</v>
      </c>
      <c r="M72" s="154">
        <v>9088.1990000000005</v>
      </c>
      <c r="N72" s="154">
        <v>9143.0159999999996</v>
      </c>
      <c r="O72" s="158">
        <v>9289.3639999999996</v>
      </c>
      <c r="P72" s="158">
        <v>9801.5570000000007</v>
      </c>
      <c r="Q72" s="158">
        <v>9945.9089999999997</v>
      </c>
      <c r="R72" s="158">
        <v>10448.545</v>
      </c>
      <c r="S72" s="158">
        <v>10638.759</v>
      </c>
      <c r="T72" s="158">
        <v>11026.602999999999</v>
      </c>
      <c r="U72" s="158">
        <v>11338.436</v>
      </c>
      <c r="V72" s="158">
        <v>12330.901</v>
      </c>
      <c r="W72" s="158">
        <v>12313.509</v>
      </c>
      <c r="X72" s="158">
        <v>12699.531999999999</v>
      </c>
      <c r="Y72" s="158">
        <v>13075.132</v>
      </c>
      <c r="Z72" s="158">
        <v>12557.686</v>
      </c>
      <c r="AA72" s="158">
        <v>13358.305</v>
      </c>
      <c r="AB72" s="158">
        <v>13939.333000000001</v>
      </c>
      <c r="AC72" s="158">
        <v>13908.922</v>
      </c>
      <c r="AD72" s="158">
        <v>14682.688</v>
      </c>
      <c r="AE72" s="158">
        <v>15725.605</v>
      </c>
    </row>
    <row r="73" spans="1:31" x14ac:dyDescent="0.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row>
    <row r="74" spans="1:31" ht="10.5" x14ac:dyDescent="0.25">
      <c r="A74" s="309" t="s">
        <v>189</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row>
    <row r="75" spans="1:31" x14ac:dyDescent="0.2">
      <c r="A75" s="308" t="s">
        <v>188</v>
      </c>
      <c r="B75" s="155">
        <v>82.8</v>
      </c>
      <c r="C75" s="155">
        <v>90.433999999999997</v>
      </c>
      <c r="D75" s="155">
        <v>74.977000000000004</v>
      </c>
      <c r="E75" s="155">
        <v>61.914999999999999</v>
      </c>
      <c r="F75" s="155">
        <v>80.102999999999994</v>
      </c>
      <c r="G75" s="155">
        <v>97.783000000000001</v>
      </c>
      <c r="H75" s="155">
        <v>72.072000000000003</v>
      </c>
      <c r="I75" s="155">
        <v>59.698999999999998</v>
      </c>
      <c r="J75" s="155">
        <v>55.48</v>
      </c>
      <c r="K75" s="155">
        <v>57.688000000000002</v>
      </c>
      <c r="L75" s="155">
        <v>48.902999999999999</v>
      </c>
      <c r="M75" s="155">
        <v>65.954999999999998</v>
      </c>
      <c r="N75" s="155">
        <v>71.387</v>
      </c>
      <c r="O75" s="155">
        <v>85.522999999999996</v>
      </c>
      <c r="P75" s="155">
        <v>89.82</v>
      </c>
      <c r="Q75" s="155">
        <v>102.334</v>
      </c>
      <c r="R75" s="155">
        <v>89.460999999999999</v>
      </c>
      <c r="S75" s="155">
        <v>110.605</v>
      </c>
      <c r="T75" s="155">
        <v>41.634999999999998</v>
      </c>
      <c r="U75" s="155">
        <v>124.015</v>
      </c>
      <c r="V75" s="155">
        <v>141.983</v>
      </c>
      <c r="W75" s="155">
        <v>158.33699999999999</v>
      </c>
      <c r="X75" s="155">
        <v>109.32899999999999</v>
      </c>
      <c r="Y75" s="155">
        <v>258.15100000000001</v>
      </c>
      <c r="Z75" s="155">
        <v>169.53299999999999</v>
      </c>
      <c r="AA75" s="155">
        <v>257.755</v>
      </c>
      <c r="AB75" s="155">
        <v>212.65600000000001</v>
      </c>
      <c r="AC75" s="155">
        <v>282.02600000000001</v>
      </c>
      <c r="AD75" s="155">
        <v>321.226</v>
      </c>
      <c r="AE75" s="155">
        <v>277.40899999999999</v>
      </c>
    </row>
    <row r="76" spans="1:31" x14ac:dyDescent="0.2">
      <c r="A76" s="308" t="s">
        <v>0</v>
      </c>
      <c r="B76" s="155">
        <v>6418.78</v>
      </c>
      <c r="C76" s="155">
        <v>6520.134</v>
      </c>
      <c r="D76" s="155">
        <v>6617.4009999999998</v>
      </c>
      <c r="E76" s="155">
        <v>6674.06</v>
      </c>
      <c r="F76" s="155">
        <v>6659.6509999999998</v>
      </c>
      <c r="G76" s="155">
        <v>6724.3069999999998</v>
      </c>
      <c r="H76" s="155">
        <v>6811.6019999999999</v>
      </c>
      <c r="I76" s="155">
        <v>6864.3019999999997</v>
      </c>
      <c r="J76" s="155">
        <v>6879.4319999999998</v>
      </c>
      <c r="K76" s="155">
        <v>6986.7640000000001</v>
      </c>
      <c r="L76" s="155">
        <v>7033.4089999999997</v>
      </c>
      <c r="M76" s="155">
        <v>7217.62</v>
      </c>
      <c r="N76" s="155">
        <v>7210.049</v>
      </c>
      <c r="O76" s="155">
        <v>7344.0219999999999</v>
      </c>
      <c r="P76" s="155">
        <v>7760.7370000000001</v>
      </c>
      <c r="Q76" s="155">
        <v>7834.7160000000003</v>
      </c>
      <c r="R76" s="155">
        <v>8266.2929999999997</v>
      </c>
      <c r="S76" s="155">
        <v>8405.5669999999991</v>
      </c>
      <c r="T76" s="155">
        <v>8850.7549999999992</v>
      </c>
      <c r="U76" s="155">
        <v>9056.6370000000006</v>
      </c>
      <c r="V76" s="155">
        <v>9272.2369999999992</v>
      </c>
      <c r="W76" s="155">
        <v>9243.3050000000003</v>
      </c>
      <c r="X76" s="155">
        <v>9659.6049999999996</v>
      </c>
      <c r="Y76" s="155">
        <v>9914.4570000000003</v>
      </c>
      <c r="Z76" s="155">
        <v>10296.584000000001</v>
      </c>
      <c r="AA76" s="155">
        <v>10604.931</v>
      </c>
      <c r="AB76" s="155">
        <v>10984.411</v>
      </c>
      <c r="AC76" s="155">
        <v>10843.994000000001</v>
      </c>
      <c r="AD76" s="155">
        <v>10941.123</v>
      </c>
      <c r="AE76" s="155">
        <v>11700.334000000001</v>
      </c>
    </row>
    <row r="77" spans="1:31" x14ac:dyDescent="0.2">
      <c r="A77" s="156" t="s">
        <v>187</v>
      </c>
      <c r="B77" s="155">
        <v>1406.06</v>
      </c>
      <c r="C77" s="155">
        <v>1448.539</v>
      </c>
      <c r="D77" s="155">
        <v>1442.258</v>
      </c>
      <c r="E77" s="155">
        <v>1463.7070000000001</v>
      </c>
      <c r="F77" s="155">
        <v>1385.0509999999999</v>
      </c>
      <c r="G77" s="155">
        <v>1416.6880000000001</v>
      </c>
      <c r="H77" s="155">
        <v>1434.6590000000001</v>
      </c>
      <c r="I77" s="155">
        <v>1424.038</v>
      </c>
      <c r="J77" s="155">
        <v>1393.806</v>
      </c>
      <c r="K77" s="155">
        <v>1423.8330000000001</v>
      </c>
      <c r="L77" s="155">
        <v>1392.171</v>
      </c>
      <c r="M77" s="155">
        <v>1333.979</v>
      </c>
      <c r="N77" s="155">
        <v>1318.5709999999999</v>
      </c>
      <c r="O77" s="155">
        <v>1379.414</v>
      </c>
      <c r="P77" s="155">
        <v>1674.873</v>
      </c>
      <c r="Q77" s="155">
        <v>1575.9559999999999</v>
      </c>
      <c r="R77" s="155">
        <v>1640.675</v>
      </c>
      <c r="S77" s="155">
        <v>1750.028</v>
      </c>
      <c r="T77" s="155">
        <v>1916.585</v>
      </c>
      <c r="U77" s="155">
        <v>1996.8320000000001</v>
      </c>
      <c r="V77" s="155">
        <v>2069.951</v>
      </c>
      <c r="W77" s="155">
        <v>2158.3850000000002</v>
      </c>
      <c r="X77" s="155">
        <v>2436.6930000000002</v>
      </c>
      <c r="Y77" s="155">
        <v>2547.1280000000002</v>
      </c>
      <c r="Z77" s="155">
        <v>2592.1790000000001</v>
      </c>
      <c r="AA77" s="155">
        <v>2804.67</v>
      </c>
      <c r="AB77" s="155">
        <v>2874.9380000000001</v>
      </c>
      <c r="AC77" s="155">
        <v>2755.53</v>
      </c>
      <c r="AD77" s="155">
        <v>2703.6669999999999</v>
      </c>
      <c r="AE77" s="155">
        <v>3142.9870000000001</v>
      </c>
    </row>
    <row r="78" spans="1:31" x14ac:dyDescent="0.2">
      <c r="A78" s="156" t="s">
        <v>186</v>
      </c>
      <c r="B78" s="155">
        <v>206.958</v>
      </c>
      <c r="C78" s="155">
        <v>217.761</v>
      </c>
      <c r="D78" s="155">
        <v>231.65899999999999</v>
      </c>
      <c r="E78" s="155">
        <v>204.91499999999999</v>
      </c>
      <c r="F78" s="155">
        <v>213.57499999999999</v>
      </c>
      <c r="G78" s="155">
        <v>206.24700000000001</v>
      </c>
      <c r="H78" s="155">
        <v>124.66800000000001</v>
      </c>
      <c r="I78" s="155">
        <v>130.28200000000001</v>
      </c>
      <c r="J78" s="155">
        <v>112.496</v>
      </c>
      <c r="K78" s="155">
        <v>127.90600000000001</v>
      </c>
      <c r="L78" s="155">
        <v>119.096</v>
      </c>
      <c r="M78" s="155">
        <v>238.262</v>
      </c>
      <c r="N78" s="155">
        <v>127.238</v>
      </c>
      <c r="O78" s="155">
        <v>110.11499999999999</v>
      </c>
      <c r="P78" s="155">
        <v>100.88200000000001</v>
      </c>
      <c r="Q78" s="155">
        <v>112.67100000000001</v>
      </c>
      <c r="R78" s="155">
        <v>109.157</v>
      </c>
      <c r="S78" s="155">
        <v>125.892</v>
      </c>
      <c r="T78" s="155">
        <v>121.791</v>
      </c>
      <c r="U78" s="155">
        <v>134.91499999999999</v>
      </c>
      <c r="V78" s="155">
        <v>142.035</v>
      </c>
      <c r="W78" s="155">
        <v>90.674999999999997</v>
      </c>
      <c r="X78" s="155">
        <v>144.029</v>
      </c>
      <c r="Y78" s="155">
        <v>112.599</v>
      </c>
      <c r="Z78" s="155">
        <v>101.375</v>
      </c>
      <c r="AA78" s="155">
        <v>183.797</v>
      </c>
      <c r="AB78" s="155">
        <v>193.3</v>
      </c>
      <c r="AC78" s="155">
        <v>129.57900000000001</v>
      </c>
      <c r="AD78" s="155">
        <v>75.522000000000006</v>
      </c>
      <c r="AE78" s="155">
        <v>118.673</v>
      </c>
    </row>
    <row r="79" spans="1:31" x14ac:dyDescent="0.2">
      <c r="A79" s="156" t="s">
        <v>185</v>
      </c>
      <c r="B79" s="155">
        <v>4805.7619999999997</v>
      </c>
      <c r="C79" s="155">
        <v>4853.8339999999998</v>
      </c>
      <c r="D79" s="155">
        <v>4943.4840000000004</v>
      </c>
      <c r="E79" s="155">
        <v>5005.4380000000001</v>
      </c>
      <c r="F79" s="155">
        <v>5061.0249999999996</v>
      </c>
      <c r="G79" s="155">
        <v>5101.3720000000003</v>
      </c>
      <c r="H79" s="155">
        <v>5252.2749999999996</v>
      </c>
      <c r="I79" s="155">
        <v>5309.982</v>
      </c>
      <c r="J79" s="155">
        <v>5373.13</v>
      </c>
      <c r="K79" s="155">
        <v>5435.0249999999996</v>
      </c>
      <c r="L79" s="155">
        <v>5522.1419999999998</v>
      </c>
      <c r="M79" s="155">
        <v>5645.3789999999999</v>
      </c>
      <c r="N79" s="155">
        <v>5764.24</v>
      </c>
      <c r="O79" s="155">
        <v>5854.4930000000004</v>
      </c>
      <c r="P79" s="155">
        <v>5984.982</v>
      </c>
      <c r="Q79" s="155">
        <v>6146.0889999999999</v>
      </c>
      <c r="R79" s="155">
        <v>6516.4610000000002</v>
      </c>
      <c r="S79" s="155">
        <v>6529.6469999999999</v>
      </c>
      <c r="T79" s="155">
        <v>6812.3789999999999</v>
      </c>
      <c r="U79" s="155">
        <v>6924.89</v>
      </c>
      <c r="V79" s="155">
        <v>7060.2510000000002</v>
      </c>
      <c r="W79" s="155">
        <v>6994.2449999999999</v>
      </c>
      <c r="X79" s="155">
        <v>7078.8829999999998</v>
      </c>
      <c r="Y79" s="155">
        <v>7254.73</v>
      </c>
      <c r="Z79" s="155">
        <v>7603.03</v>
      </c>
      <c r="AA79" s="155">
        <v>7616.4639999999999</v>
      </c>
      <c r="AB79" s="155">
        <v>7916.1729999999998</v>
      </c>
      <c r="AC79" s="155">
        <v>7958.8850000000002</v>
      </c>
      <c r="AD79" s="155">
        <v>8161.9340000000002</v>
      </c>
      <c r="AE79" s="155">
        <v>8438.6740000000009</v>
      </c>
    </row>
    <row r="80" spans="1:31" x14ac:dyDescent="0.2">
      <c r="A80" s="308" t="s">
        <v>184</v>
      </c>
      <c r="B80" s="155">
        <v>370.584</v>
      </c>
      <c r="C80" s="155">
        <v>362.96600000000001</v>
      </c>
      <c r="D80" s="155">
        <v>342.74099999999999</v>
      </c>
      <c r="E80" s="155">
        <v>299.935</v>
      </c>
      <c r="F80" s="155">
        <v>291.68400000000003</v>
      </c>
      <c r="G80" s="155">
        <v>277.86099999999999</v>
      </c>
      <c r="H80" s="155">
        <v>266.47300000000001</v>
      </c>
      <c r="I80" s="155">
        <v>265.101</v>
      </c>
      <c r="J80" s="155">
        <v>257.42700000000002</v>
      </c>
      <c r="K80" s="155">
        <v>256.94799999999998</v>
      </c>
      <c r="L80" s="155">
        <v>248.261</v>
      </c>
      <c r="M80" s="155">
        <v>247.72200000000001</v>
      </c>
      <c r="N80" s="155">
        <v>238.93700000000001</v>
      </c>
      <c r="O80" s="155">
        <v>173.78899999999999</v>
      </c>
      <c r="P80" s="155">
        <v>164.101</v>
      </c>
      <c r="Q80" s="155">
        <v>163.57</v>
      </c>
      <c r="R80" s="155">
        <v>152.68299999999999</v>
      </c>
      <c r="S80" s="155">
        <v>151.61000000000001</v>
      </c>
      <c r="T80" s="155">
        <v>143.477</v>
      </c>
      <c r="U80" s="155">
        <v>143.387</v>
      </c>
      <c r="V80" s="155">
        <v>866.303</v>
      </c>
      <c r="W80" s="155">
        <v>863.61599999999999</v>
      </c>
      <c r="X80" s="155">
        <v>873.88499999999999</v>
      </c>
      <c r="Y80" s="155">
        <v>857.83</v>
      </c>
      <c r="Z80" s="155">
        <v>44.579000000000001</v>
      </c>
      <c r="AA80" s="155">
        <v>45.947000000000003</v>
      </c>
      <c r="AB80" s="155">
        <v>57.508000000000003</v>
      </c>
      <c r="AC80" s="155">
        <v>43.712000000000003</v>
      </c>
      <c r="AD80" s="155">
        <v>61.954000000000001</v>
      </c>
      <c r="AE80" s="155">
        <v>84.272000000000006</v>
      </c>
    </row>
    <row r="81" spans="1:31" x14ac:dyDescent="0.2">
      <c r="A81" s="308" t="s">
        <v>183</v>
      </c>
      <c r="B81" s="155">
        <v>0</v>
      </c>
      <c r="C81" s="155">
        <v>0</v>
      </c>
      <c r="D81" s="155">
        <v>0</v>
      </c>
      <c r="E81" s="155">
        <v>0</v>
      </c>
      <c r="F81" s="155">
        <v>0</v>
      </c>
      <c r="G81" s="155">
        <v>0</v>
      </c>
      <c r="H81" s="155">
        <v>0</v>
      </c>
      <c r="I81" s="155">
        <v>0</v>
      </c>
      <c r="J81" s="155">
        <v>0</v>
      </c>
      <c r="K81" s="155">
        <v>0</v>
      </c>
      <c r="L81" s="155">
        <v>0</v>
      </c>
      <c r="M81" s="155">
        <v>0</v>
      </c>
      <c r="N81" s="155">
        <v>44.860999999999997</v>
      </c>
      <c r="O81" s="155">
        <v>90.269000000000005</v>
      </c>
      <c r="P81" s="155">
        <v>210.56899999999999</v>
      </c>
      <c r="Q81" s="155">
        <v>286.64</v>
      </c>
      <c r="R81" s="155">
        <v>287.36799999999999</v>
      </c>
      <c r="S81" s="155">
        <v>290.03100000000001</v>
      </c>
      <c r="T81" s="155">
        <v>288.32100000000003</v>
      </c>
      <c r="U81" s="155">
        <v>286.83300000000003</v>
      </c>
      <c r="V81" s="155">
        <v>287.56299999999999</v>
      </c>
      <c r="W81" s="155">
        <v>290.22800000000001</v>
      </c>
      <c r="X81" s="155">
        <v>288.51900000000001</v>
      </c>
      <c r="Y81" s="155">
        <v>287.03300000000002</v>
      </c>
      <c r="Z81" s="155">
        <v>287.76499999999999</v>
      </c>
      <c r="AA81" s="155">
        <v>290.43200000000002</v>
      </c>
      <c r="AB81" s="155">
        <v>508.77800000000002</v>
      </c>
      <c r="AC81" s="155">
        <v>513.17399999999998</v>
      </c>
      <c r="AD81" s="155">
        <v>520.01</v>
      </c>
      <c r="AE81" s="155">
        <v>529.01900000000001</v>
      </c>
    </row>
    <row r="82" spans="1:31" x14ac:dyDescent="0.2">
      <c r="A82" s="125" t="s">
        <v>372</v>
      </c>
      <c r="B82" s="155">
        <v>307.24</v>
      </c>
      <c r="C82" s="155">
        <v>275.56099999999998</v>
      </c>
      <c r="D82" s="155">
        <v>277.726</v>
      </c>
      <c r="E82" s="155">
        <v>279.86</v>
      </c>
      <c r="F82" s="155">
        <v>282.03500000000003</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302.649</v>
      </c>
      <c r="AB82" s="155">
        <v>307.21199999999999</v>
      </c>
      <c r="AC82" s="155">
        <v>311.74099999999999</v>
      </c>
      <c r="AD82" s="155">
        <v>814.48</v>
      </c>
      <c r="AE82" s="155">
        <v>810.03800000000001</v>
      </c>
    </row>
    <row r="83" spans="1:31" x14ac:dyDescent="0.2">
      <c r="A83" s="308" t="s">
        <v>182</v>
      </c>
      <c r="B83" s="155">
        <v>218.86799999999999</v>
      </c>
      <c r="C83" s="155">
        <v>212.20500000000001</v>
      </c>
      <c r="D83" s="155">
        <v>200.327</v>
      </c>
      <c r="E83" s="155">
        <v>170.37299999999999</v>
      </c>
      <c r="F83" s="155">
        <v>182.45599999999999</v>
      </c>
      <c r="G83" s="155">
        <v>173.43199999999999</v>
      </c>
      <c r="H83" s="155">
        <v>181.459</v>
      </c>
      <c r="I83" s="155">
        <v>218.215</v>
      </c>
      <c r="J83" s="155">
        <v>207.114</v>
      </c>
      <c r="K83" s="155">
        <v>198.85900000000001</v>
      </c>
      <c r="L83" s="155">
        <v>185.244</v>
      </c>
      <c r="M83" s="155">
        <v>214.702</v>
      </c>
      <c r="N83" s="155">
        <v>289.75799999999998</v>
      </c>
      <c r="O83" s="155">
        <v>267.67099999999999</v>
      </c>
      <c r="P83" s="155">
        <v>243.10499999999999</v>
      </c>
      <c r="Q83" s="155">
        <v>239.77199999999999</v>
      </c>
      <c r="R83" s="155">
        <v>263.51400000000001</v>
      </c>
      <c r="S83" s="155">
        <v>266.50099999999998</v>
      </c>
      <c r="T83" s="155">
        <v>251.42099999999999</v>
      </c>
      <c r="U83" s="155">
        <v>242.042</v>
      </c>
      <c r="V83" s="155">
        <v>252.46799999999999</v>
      </c>
      <c r="W83" s="155">
        <v>233.45699999999999</v>
      </c>
      <c r="X83" s="155">
        <v>216.26</v>
      </c>
      <c r="Y83" s="155">
        <v>213.08199999999999</v>
      </c>
      <c r="Z83" s="155">
        <v>263.11099999999999</v>
      </c>
      <c r="AA83" s="155">
        <v>271.45600000000002</v>
      </c>
      <c r="AB83" s="155">
        <v>265.89800000000002</v>
      </c>
      <c r="AC83" s="155">
        <v>250.964</v>
      </c>
      <c r="AD83" s="155">
        <v>240.571</v>
      </c>
      <c r="AE83" s="155">
        <v>282.34800000000001</v>
      </c>
    </row>
    <row r="84" spans="1:31" ht="10.5" x14ac:dyDescent="0.25">
      <c r="A84" s="140" t="s">
        <v>181</v>
      </c>
      <c r="B84" s="154">
        <v>7398.2719999999999</v>
      </c>
      <c r="C84" s="154">
        <v>7461.3</v>
      </c>
      <c r="D84" s="154">
        <v>7513.1719999999996</v>
      </c>
      <c r="E84" s="154">
        <v>7486.143</v>
      </c>
      <c r="F84" s="154">
        <v>7495.9290000000001</v>
      </c>
      <c r="G84" s="154">
        <v>7273.3829999999998</v>
      </c>
      <c r="H84" s="154">
        <v>7331.6059999999998</v>
      </c>
      <c r="I84" s="154">
        <v>7407.317</v>
      </c>
      <c r="J84" s="154">
        <v>7399.4530000000004</v>
      </c>
      <c r="K84" s="154">
        <v>7500.259</v>
      </c>
      <c r="L84" s="154">
        <v>7515.817</v>
      </c>
      <c r="M84" s="154">
        <v>7745.9989999999998</v>
      </c>
      <c r="N84" s="154">
        <v>7854.9920000000002</v>
      </c>
      <c r="O84" s="154">
        <v>7961.2740000000003</v>
      </c>
      <c r="P84" s="154">
        <v>8468.3320000000003</v>
      </c>
      <c r="Q84" s="154">
        <v>8627.0319999999992</v>
      </c>
      <c r="R84" s="154">
        <v>9059.3189999999995</v>
      </c>
      <c r="S84" s="154">
        <v>9224.3140000000003</v>
      </c>
      <c r="T84" s="154">
        <v>9575.6090000000004</v>
      </c>
      <c r="U84" s="154">
        <v>9852.9140000000007</v>
      </c>
      <c r="V84" s="154">
        <v>10820.554</v>
      </c>
      <c r="W84" s="154">
        <v>10788.942999999999</v>
      </c>
      <c r="X84" s="154">
        <v>11147.598</v>
      </c>
      <c r="Y84" s="154">
        <v>11530.553</v>
      </c>
      <c r="Z84" s="154">
        <v>11061.572</v>
      </c>
      <c r="AA84" s="154">
        <v>11773.17</v>
      </c>
      <c r="AB84" s="154">
        <v>12336.463</v>
      </c>
      <c r="AC84" s="154">
        <v>12245.611000000001</v>
      </c>
      <c r="AD84" s="154">
        <v>12899.364</v>
      </c>
      <c r="AE84" s="154">
        <v>13683.42</v>
      </c>
    </row>
    <row r="85" spans="1:31" x14ac:dyDescent="0.2">
      <c r="A85" s="308" t="s">
        <v>180</v>
      </c>
      <c r="B85" s="155">
        <v>1316.165</v>
      </c>
      <c r="C85" s="155">
        <v>1260.454</v>
      </c>
      <c r="D85" s="155">
        <v>1264.7940000000001</v>
      </c>
      <c r="E85" s="155">
        <v>1310.5329999999999</v>
      </c>
      <c r="F85" s="155">
        <v>1293.3309999999999</v>
      </c>
      <c r="G85" s="155">
        <v>1337.0060000000001</v>
      </c>
      <c r="H85" s="155">
        <v>1381.2260000000001</v>
      </c>
      <c r="I85" s="155">
        <v>1443.1859999999999</v>
      </c>
      <c r="J85" s="155">
        <v>1508.817</v>
      </c>
      <c r="K85" s="155">
        <v>1535.4870000000001</v>
      </c>
      <c r="L85" s="155">
        <v>1295.23</v>
      </c>
      <c r="M85" s="155">
        <v>1342.2</v>
      </c>
      <c r="N85" s="155">
        <v>1288.0239999999999</v>
      </c>
      <c r="O85" s="155">
        <v>1328.09</v>
      </c>
      <c r="P85" s="155">
        <v>1333.2249999999999</v>
      </c>
      <c r="Q85" s="155">
        <v>1318.877</v>
      </c>
      <c r="R85" s="155">
        <v>1389.2260000000001</v>
      </c>
      <c r="S85" s="155">
        <v>1414.4449999999999</v>
      </c>
      <c r="T85" s="155">
        <v>1450.9939999999999</v>
      </c>
      <c r="U85" s="155">
        <v>1485.5219999999999</v>
      </c>
      <c r="V85" s="155">
        <v>1510.347</v>
      </c>
      <c r="W85" s="155">
        <v>1524.566</v>
      </c>
      <c r="X85" s="155">
        <v>1551.934</v>
      </c>
      <c r="Y85" s="155">
        <v>1544.579</v>
      </c>
      <c r="Z85" s="155">
        <v>1496.114</v>
      </c>
      <c r="AA85" s="155">
        <v>1585.135</v>
      </c>
      <c r="AB85" s="155">
        <v>1602.87</v>
      </c>
      <c r="AC85" s="155">
        <v>1663.3109999999999</v>
      </c>
      <c r="AD85" s="155">
        <v>1783.3240000000001</v>
      </c>
      <c r="AE85" s="155">
        <v>2042.1849999999999</v>
      </c>
    </row>
    <row r="86" spans="1:31" ht="10.5" x14ac:dyDescent="0.25">
      <c r="A86" s="140" t="s">
        <v>179</v>
      </c>
      <c r="B86" s="154">
        <v>1316.165</v>
      </c>
      <c r="C86" s="154">
        <v>1260.454</v>
      </c>
      <c r="D86" s="154">
        <v>1264.7940000000001</v>
      </c>
      <c r="E86" s="154">
        <v>1310.5329999999999</v>
      </c>
      <c r="F86" s="154">
        <v>1293.3309999999999</v>
      </c>
      <c r="G86" s="154">
        <v>1337.0060000000001</v>
      </c>
      <c r="H86" s="154">
        <v>1381.2260000000001</v>
      </c>
      <c r="I86" s="154">
        <v>1443.1859999999999</v>
      </c>
      <c r="J86" s="154">
        <v>1508.817</v>
      </c>
      <c r="K86" s="154">
        <v>1535.4870000000001</v>
      </c>
      <c r="L86" s="154">
        <v>1295.23</v>
      </c>
      <c r="M86" s="154">
        <v>1342.2</v>
      </c>
      <c r="N86" s="154">
        <v>1288.0239999999999</v>
      </c>
      <c r="O86" s="154">
        <v>1328.09</v>
      </c>
      <c r="P86" s="154">
        <v>1333.2249999999999</v>
      </c>
      <c r="Q86" s="154">
        <v>1318.877</v>
      </c>
      <c r="R86" s="154">
        <v>1389.2260000000001</v>
      </c>
      <c r="S86" s="154">
        <v>1414.4449999999999</v>
      </c>
      <c r="T86" s="154">
        <v>1450.9939999999999</v>
      </c>
      <c r="U86" s="154">
        <v>1485.5219999999999</v>
      </c>
      <c r="V86" s="154">
        <v>1510.347</v>
      </c>
      <c r="W86" s="154">
        <v>1524.566</v>
      </c>
      <c r="X86" s="154">
        <v>1551.934</v>
      </c>
      <c r="Y86" s="154">
        <v>1544.579</v>
      </c>
      <c r="Z86" s="154">
        <v>1496.114</v>
      </c>
      <c r="AA86" s="154">
        <v>1585.135</v>
      </c>
      <c r="AB86" s="154">
        <v>1602.87</v>
      </c>
      <c r="AC86" s="154">
        <v>1663.3109999999999</v>
      </c>
      <c r="AD86" s="154">
        <v>1783.3240000000001</v>
      </c>
      <c r="AE86" s="154">
        <v>2042.1849999999999</v>
      </c>
    </row>
    <row r="87" spans="1:31" ht="10.5" x14ac:dyDescent="0.25">
      <c r="A87" s="153" t="s">
        <v>178</v>
      </c>
      <c r="B87" s="152">
        <v>8714.4369999999999</v>
      </c>
      <c r="C87" s="152">
        <v>8721.7540000000008</v>
      </c>
      <c r="D87" s="152">
        <v>8777.9660000000003</v>
      </c>
      <c r="E87" s="152">
        <v>8796.6759999999995</v>
      </c>
      <c r="F87" s="152">
        <v>8789.26</v>
      </c>
      <c r="G87" s="152">
        <v>8610.3889999999992</v>
      </c>
      <c r="H87" s="152">
        <v>8712.8320000000003</v>
      </c>
      <c r="I87" s="152">
        <v>8850.5030000000006</v>
      </c>
      <c r="J87" s="152">
        <v>8908.27</v>
      </c>
      <c r="K87" s="152">
        <v>9035.7459999999992</v>
      </c>
      <c r="L87" s="152">
        <v>8811.0470000000005</v>
      </c>
      <c r="M87" s="152">
        <v>9088.1990000000005</v>
      </c>
      <c r="N87" s="152">
        <v>9143.0159999999996</v>
      </c>
      <c r="O87" s="152">
        <v>9289.3639999999996</v>
      </c>
      <c r="P87" s="152">
        <v>9801.5570000000007</v>
      </c>
      <c r="Q87" s="152">
        <v>9945.9089999999997</v>
      </c>
      <c r="R87" s="152">
        <v>10448.545</v>
      </c>
      <c r="S87" s="152">
        <v>10638.759</v>
      </c>
      <c r="T87" s="152">
        <v>11026.602999999999</v>
      </c>
      <c r="U87" s="152">
        <v>11338.436</v>
      </c>
      <c r="V87" s="152">
        <v>12330.901</v>
      </c>
      <c r="W87" s="152">
        <v>12313.509</v>
      </c>
      <c r="X87" s="152">
        <v>12699.531999999999</v>
      </c>
      <c r="Y87" s="152">
        <v>13075.132</v>
      </c>
      <c r="Z87" s="152">
        <v>12557.686</v>
      </c>
      <c r="AA87" s="152">
        <v>13358.305</v>
      </c>
      <c r="AB87" s="152">
        <v>13939.333000000001</v>
      </c>
      <c r="AC87" s="152">
        <v>13908.922</v>
      </c>
      <c r="AD87" s="152">
        <v>14682.688</v>
      </c>
      <c r="AE87" s="152">
        <v>15725.605</v>
      </c>
    </row>
    <row r="88" spans="1:31" ht="10.5" x14ac:dyDescent="0.25">
      <c r="A88" s="305"/>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row>
    <row r="89" spans="1:31" ht="10.5" x14ac:dyDescent="0.25">
      <c r="A89" s="309" t="s">
        <v>177</v>
      </c>
      <c r="B89" s="150">
        <v>1136.4280000000001</v>
      </c>
      <c r="C89" s="150">
        <v>1138.9559999999999</v>
      </c>
      <c r="D89" s="150">
        <v>1141.93</v>
      </c>
      <c r="E89" s="150">
        <v>1135.248</v>
      </c>
      <c r="F89" s="150">
        <v>1130.3399999999999</v>
      </c>
      <c r="G89" s="150">
        <v>1132.489</v>
      </c>
      <c r="H89" s="150">
        <v>1140.616</v>
      </c>
      <c r="I89" s="150">
        <v>1193</v>
      </c>
      <c r="J89" s="150">
        <v>1382.145</v>
      </c>
      <c r="K89" s="150">
        <v>1211.52</v>
      </c>
      <c r="L89" s="150">
        <v>1208.268</v>
      </c>
      <c r="M89" s="150">
        <v>1214.1690000000001</v>
      </c>
      <c r="N89" s="150">
        <v>1141.104</v>
      </c>
      <c r="O89" s="150">
        <v>1139.3510000000001</v>
      </c>
      <c r="P89" s="150">
        <v>1137.5609999999999</v>
      </c>
      <c r="Q89" s="150">
        <v>1114.3989999999999</v>
      </c>
      <c r="R89" s="150">
        <v>1292.0160000000001</v>
      </c>
      <c r="S89" s="150">
        <v>1299.0730000000001</v>
      </c>
      <c r="T89" s="150">
        <v>1347.0309999999999</v>
      </c>
      <c r="U89" s="150">
        <v>1342.117</v>
      </c>
      <c r="V89" s="150">
        <v>1340.7090000000001</v>
      </c>
      <c r="W89" s="150">
        <v>1338.6489999999999</v>
      </c>
      <c r="X89" s="150">
        <v>1362.681</v>
      </c>
      <c r="Y89" s="150">
        <v>1321.9280000000001</v>
      </c>
      <c r="Z89" s="150">
        <v>1356.3330000000001</v>
      </c>
      <c r="AA89" s="150">
        <v>1363.83</v>
      </c>
      <c r="AB89" s="150">
        <v>1414.6959999999999</v>
      </c>
      <c r="AC89" s="150">
        <v>1389.9849999999999</v>
      </c>
      <c r="AD89" s="150">
        <v>1394.088</v>
      </c>
      <c r="AE89" s="150">
        <v>1590.8030000000001</v>
      </c>
    </row>
    <row r="90" spans="1:31" ht="10.5" x14ac:dyDescent="0.25">
      <c r="A90" s="309" t="s">
        <v>176</v>
      </c>
      <c r="B90" s="150">
        <v>1136.4280000000001</v>
      </c>
      <c r="C90" s="150">
        <v>1138.9559999999999</v>
      </c>
      <c r="D90" s="150">
        <v>1141.93</v>
      </c>
      <c r="E90" s="150">
        <v>1135.248</v>
      </c>
      <c r="F90" s="150">
        <v>1130.3399999999999</v>
      </c>
      <c r="G90" s="150">
        <v>1132.489</v>
      </c>
      <c r="H90" s="150">
        <v>1140.616</v>
      </c>
      <c r="I90" s="150">
        <v>1193</v>
      </c>
      <c r="J90" s="150">
        <v>1382.145</v>
      </c>
      <c r="K90" s="150">
        <v>1211.52</v>
      </c>
      <c r="L90" s="150">
        <v>1208.268</v>
      </c>
      <c r="M90" s="150">
        <v>1214.1690000000001</v>
      </c>
      <c r="N90" s="150">
        <v>1185.6990000000001</v>
      </c>
      <c r="O90" s="150">
        <v>1183.9459999999999</v>
      </c>
      <c r="P90" s="150">
        <v>1182.1559999999999</v>
      </c>
      <c r="Q90" s="150">
        <v>1398.9939999999999</v>
      </c>
      <c r="R90" s="150">
        <v>1576.6110000000001</v>
      </c>
      <c r="S90" s="150">
        <v>1583.6679999999999</v>
      </c>
      <c r="T90" s="150">
        <v>1631.626</v>
      </c>
      <c r="U90" s="150">
        <v>1626.712</v>
      </c>
      <c r="V90" s="150">
        <v>1625.3040000000001</v>
      </c>
      <c r="W90" s="150">
        <v>1623.2439999999999</v>
      </c>
      <c r="X90" s="150">
        <v>1647.2760000000001</v>
      </c>
      <c r="Y90" s="150">
        <v>1606.5229999999999</v>
      </c>
      <c r="Z90" s="150">
        <v>1640.9280000000001</v>
      </c>
      <c r="AA90" s="150">
        <v>1648.425</v>
      </c>
      <c r="AB90" s="150">
        <v>2004.212</v>
      </c>
      <c r="AC90" s="150">
        <v>1979.501</v>
      </c>
      <c r="AD90" s="150">
        <v>1983.604</v>
      </c>
      <c r="AE90" s="150">
        <v>2180.319</v>
      </c>
    </row>
    <row r="91" spans="1:31" ht="10.5" x14ac:dyDescent="0.25">
      <c r="A91" s="309" t="s">
        <v>175</v>
      </c>
      <c r="B91" s="150">
        <v>4897.5150000000003</v>
      </c>
      <c r="C91" s="150">
        <v>4670.4650000000001</v>
      </c>
      <c r="D91" s="150">
        <v>4881.7910000000002</v>
      </c>
      <c r="E91" s="150">
        <v>4937.9799999999996</v>
      </c>
      <c r="F91" s="150">
        <v>5038.2960000000003</v>
      </c>
      <c r="G91" s="150">
        <v>5080.2259999999997</v>
      </c>
      <c r="H91" s="150">
        <v>5234.1450000000004</v>
      </c>
      <c r="I91" s="150">
        <v>5231.3450000000003</v>
      </c>
      <c r="J91" s="150">
        <v>5283.03</v>
      </c>
      <c r="K91" s="150">
        <v>5063.8459999999995</v>
      </c>
      <c r="L91" s="150">
        <v>5023.6120000000001</v>
      </c>
      <c r="M91" s="150">
        <v>5082.9269999999997</v>
      </c>
      <c r="N91" s="150">
        <v>5223.8</v>
      </c>
      <c r="O91" s="150">
        <v>5305.8239999999996</v>
      </c>
      <c r="P91" s="150">
        <v>5225.098</v>
      </c>
      <c r="Q91" s="150">
        <v>5369.018</v>
      </c>
      <c r="R91" s="150">
        <v>5315.8789999999999</v>
      </c>
      <c r="S91" s="150">
        <v>5244.6580000000004</v>
      </c>
      <c r="T91" s="150">
        <v>6028.8</v>
      </c>
      <c r="U91" s="150">
        <v>6227.05</v>
      </c>
      <c r="V91" s="150">
        <v>6423.1080000000002</v>
      </c>
      <c r="W91" s="150">
        <v>6397.9690000000001</v>
      </c>
      <c r="X91" s="150">
        <v>6708.527</v>
      </c>
      <c r="Y91" s="150">
        <v>6948.7740000000003</v>
      </c>
      <c r="Z91" s="150">
        <v>7327.9250000000002</v>
      </c>
      <c r="AA91" s="150">
        <v>7636.19</v>
      </c>
      <c r="AB91" s="150">
        <v>7832.7139999999999</v>
      </c>
      <c r="AC91" s="150">
        <v>7934.7910000000002</v>
      </c>
      <c r="AD91" s="150">
        <v>8212.8739999999998</v>
      </c>
      <c r="AE91" s="150">
        <v>8829.2199999999993</v>
      </c>
    </row>
    <row r="92" spans="1:31" ht="10.5" x14ac:dyDescent="0.25">
      <c r="A92" s="309" t="s">
        <v>174</v>
      </c>
      <c r="B92" s="149">
        <v>0.23200000000000001</v>
      </c>
      <c r="C92" s="149">
        <v>0.24390000000000001</v>
      </c>
      <c r="D92" s="149">
        <v>0.2339</v>
      </c>
      <c r="E92" s="149">
        <v>0.22989999999999999</v>
      </c>
      <c r="F92" s="149">
        <v>0.2243</v>
      </c>
      <c r="G92" s="149">
        <v>0.22289999999999999</v>
      </c>
      <c r="H92" s="149">
        <v>0.21790000000000001</v>
      </c>
      <c r="I92" s="149">
        <v>0.22800000000000001</v>
      </c>
      <c r="J92" s="149">
        <v>0.2616</v>
      </c>
      <c r="K92" s="149">
        <v>0.2392</v>
      </c>
      <c r="L92" s="149">
        <v>0.24052000000000001</v>
      </c>
      <c r="M92" s="149">
        <v>0.23887201213001882</v>
      </c>
      <c r="N92" s="149">
        <v>0.21844327883915923</v>
      </c>
      <c r="O92" s="149">
        <v>0.21473592037730618</v>
      </c>
      <c r="P92" s="149">
        <v>0.2177109405412109</v>
      </c>
      <c r="Q92" s="149">
        <v>0.20756104747646587</v>
      </c>
      <c r="R92" s="149">
        <v>0.24304842153103939</v>
      </c>
      <c r="S92" s="149">
        <v>0.24769451125316466</v>
      </c>
      <c r="T92" s="149">
        <v>0.22343268975583863</v>
      </c>
      <c r="U92" s="149">
        <f>U89/U91</f>
        <v>0.21553014669867754</v>
      </c>
      <c r="V92" s="149">
        <f>V89/V91</f>
        <v>0.20873212781102232</v>
      </c>
      <c r="W92" s="149">
        <f>W89/W91</f>
        <v>0.20923030417934188</v>
      </c>
      <c r="X92" s="149">
        <v>0.20312670724884913</v>
      </c>
      <c r="Y92" s="149">
        <f t="shared" ref="Y92:AE92" si="2">Y89/Y91</f>
        <v>0.19023902633759568</v>
      </c>
      <c r="Z92" s="149">
        <f t="shared" si="2"/>
        <v>0.18509100461590425</v>
      </c>
      <c r="AA92" s="149">
        <f t="shared" si="2"/>
        <v>0.17860084675734889</v>
      </c>
      <c r="AB92" s="149">
        <f t="shared" si="2"/>
        <v>0.18061376937802145</v>
      </c>
      <c r="AC92" s="149">
        <f t="shared" si="2"/>
        <v>0.17517600652619583</v>
      </c>
      <c r="AD92" s="149">
        <f t="shared" si="2"/>
        <v>0.16974423326109714</v>
      </c>
      <c r="AE92" s="149">
        <f t="shared" si="2"/>
        <v>0.18017480592849655</v>
      </c>
    </row>
    <row r="93" spans="1:31" ht="10.5" x14ac:dyDescent="0.25">
      <c r="A93" s="309" t="s">
        <v>173</v>
      </c>
      <c r="B93" s="149">
        <v>0.23200000000000001</v>
      </c>
      <c r="C93" s="149">
        <v>0.24390000000000001</v>
      </c>
      <c r="D93" s="149">
        <v>0.2339</v>
      </c>
      <c r="E93" s="149">
        <v>0.22989999999999999</v>
      </c>
      <c r="F93" s="149">
        <v>0.2243</v>
      </c>
      <c r="G93" s="149">
        <v>0.22289999999999999</v>
      </c>
      <c r="H93" s="149">
        <v>0.21790000000000001</v>
      </c>
      <c r="I93" s="149">
        <v>0.22800000000000001</v>
      </c>
      <c r="J93" s="149">
        <v>0.2616</v>
      </c>
      <c r="K93" s="149">
        <v>0.2392</v>
      </c>
      <c r="L93" s="149">
        <v>0.24052000000000001</v>
      </c>
      <c r="M93" s="149">
        <v>0.23899999999999999</v>
      </c>
      <c r="N93" s="149">
        <v>0.22700000000000001</v>
      </c>
      <c r="O93" s="149">
        <v>0.22309999999999999</v>
      </c>
      <c r="P93" s="149">
        <v>0.22620000000000001</v>
      </c>
      <c r="Q93" s="149">
        <v>0.26056794743470779</v>
      </c>
      <c r="R93" s="149">
        <v>0.29658519315432125</v>
      </c>
      <c r="S93" s="149">
        <v>0.30195829737611102</v>
      </c>
      <c r="T93" s="149">
        <v>0.27063860138004248</v>
      </c>
      <c r="U93" s="149">
        <f>U90/U91</f>
        <v>0.26123316819360692</v>
      </c>
      <c r="V93" s="149">
        <f>V90/V91</f>
        <v>0.25304011702745777</v>
      </c>
      <c r="W93" s="149">
        <f>W90/W91</f>
        <v>0.25371238904095972</v>
      </c>
      <c r="X93" s="149">
        <v>0.24554958189778472</v>
      </c>
      <c r="Y93" s="149">
        <f t="shared" ref="Y93:AE93" si="3">Y90/Y91</f>
        <v>0.23119517198285625</v>
      </c>
      <c r="Z93" s="149">
        <f t="shared" si="3"/>
        <v>0.22392805603223287</v>
      </c>
      <c r="AA93" s="149">
        <f t="shared" si="3"/>
        <v>0.21587008704602689</v>
      </c>
      <c r="AB93" s="149">
        <f t="shared" si="3"/>
        <v>0.25587708168586265</v>
      </c>
      <c r="AC93" s="149">
        <f t="shared" si="3"/>
        <v>0.24947109507988299</v>
      </c>
      <c r="AD93" s="149">
        <f t="shared" si="3"/>
        <v>0.24152373456599968</v>
      </c>
      <c r="AE93" s="149">
        <f t="shared" si="3"/>
        <v>0.24694355786807895</v>
      </c>
    </row>
    <row r="94" spans="1:31" x14ac:dyDescent="0.2">
      <c r="N94" s="148"/>
      <c r="O94" s="148"/>
      <c r="P94" s="148"/>
      <c r="Q94" s="148"/>
      <c r="R94" s="148"/>
      <c r="S94" s="148"/>
      <c r="T94" s="148"/>
      <c r="U94" s="148"/>
      <c r="V94" s="148"/>
      <c r="W94" s="148"/>
      <c r="X94" s="148"/>
      <c r="Y94" s="148"/>
      <c r="Z94" s="148"/>
      <c r="AA94" s="148"/>
      <c r="AB94" s="148"/>
      <c r="AC94" s="148"/>
      <c r="AD94" s="148"/>
      <c r="AE94" s="148"/>
    </row>
    <row r="95" spans="1:31" x14ac:dyDescent="0.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row>
    <row r="96" spans="1:31" x14ac:dyDescent="0.2">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row>
    <row r="97" spans="2:31" x14ac:dyDescent="0.2">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row>
    <row r="98" spans="2:31" x14ac:dyDescent="0.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7"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78D1-80AD-4148-9597-D8D127DBBE27}">
  <dimension ref="A1:BE456"/>
  <sheetViews>
    <sheetView zoomScaleNormal="100" zoomScaleSheetLayoutView="90" workbookViewId="0">
      <pane xSplit="1" ySplit="4" topLeftCell="Y5" activePane="bottomRight" state="frozen"/>
      <selection activeCell="AN27" sqref="AN27"/>
      <selection pane="topRight" activeCell="AN27" sqref="AN27"/>
      <selection pane="bottomLeft" activeCell="AN27" sqref="AN27"/>
      <selection pane="bottomRight" sqref="A1:N1"/>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8" hidden="1" customWidth="1" outlineLevel="1"/>
    <col min="18" max="18" width="11.54296875" style="178" hidden="1" customWidth="1" outlineLevel="1" collapsed="1"/>
    <col min="19" max="19" width="11.7265625" style="178" hidden="1" customWidth="1" outlineLevel="1"/>
    <col min="20" max="20" width="11.7265625" style="178" customWidth="1" collapsed="1"/>
    <col min="21" max="31" width="11.7265625" style="178" customWidth="1"/>
    <col min="32" max="57" width="8.7265625" style="327"/>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31" ht="38.25" customHeight="1" x14ac:dyDescent="0.3">
      <c r="A1" s="432" t="s">
        <v>242</v>
      </c>
      <c r="B1" s="432"/>
      <c r="C1" s="432"/>
      <c r="D1" s="432"/>
      <c r="E1" s="432"/>
      <c r="F1" s="432"/>
      <c r="G1" s="432"/>
      <c r="H1" s="432"/>
      <c r="I1" s="432"/>
      <c r="J1" s="432"/>
      <c r="K1" s="432"/>
      <c r="L1" s="432"/>
      <c r="M1" s="432"/>
      <c r="N1" s="432"/>
      <c r="O1" s="402"/>
      <c r="P1" s="402"/>
      <c r="Q1" s="402"/>
      <c r="R1" s="402"/>
      <c r="S1" s="402"/>
      <c r="T1" s="402"/>
      <c r="U1" s="402"/>
      <c r="V1" s="402"/>
      <c r="W1" s="402"/>
      <c r="X1" s="402"/>
      <c r="Y1" s="402"/>
      <c r="Z1" s="402"/>
      <c r="AA1" s="402"/>
      <c r="AB1" s="402"/>
      <c r="AC1" s="402"/>
      <c r="AD1" s="402"/>
      <c r="AE1" s="402"/>
    </row>
    <row r="2" spans="1:31" s="327" customFormat="1" x14ac:dyDescent="0.3">
      <c r="A2" s="363"/>
      <c r="B2" s="364"/>
      <c r="C2" s="364"/>
      <c r="D2" s="364"/>
      <c r="E2" s="364"/>
      <c r="F2" s="364"/>
      <c r="G2" s="364"/>
      <c r="H2" s="364"/>
      <c r="I2" s="364"/>
      <c r="J2" s="364"/>
      <c r="K2" s="364"/>
      <c r="L2" s="364"/>
      <c r="M2" s="364"/>
      <c r="N2" s="364"/>
      <c r="O2" s="364"/>
      <c r="P2" s="364"/>
      <c r="Q2" s="365"/>
      <c r="R2" s="365"/>
      <c r="S2" s="365"/>
      <c r="T2" s="365"/>
      <c r="U2" s="365"/>
      <c r="V2" s="365"/>
      <c r="W2" s="365"/>
      <c r="X2" s="365"/>
      <c r="Y2" s="365"/>
      <c r="Z2" s="365"/>
      <c r="AA2" s="365"/>
      <c r="AB2" s="365"/>
      <c r="AC2" s="365"/>
      <c r="AD2" s="365"/>
      <c r="AE2" s="365"/>
    </row>
    <row r="3" spans="1:31" ht="14.25" customHeight="1" x14ac:dyDescent="0.3">
      <c r="A3" s="433" t="s">
        <v>241</v>
      </c>
      <c r="B3" s="429" t="s">
        <v>14</v>
      </c>
      <c r="C3" s="429" t="s">
        <v>15</v>
      </c>
      <c r="D3" s="429" t="s">
        <v>16</v>
      </c>
      <c r="E3" s="429" t="s">
        <v>17</v>
      </c>
      <c r="F3" s="429" t="s">
        <v>18</v>
      </c>
      <c r="G3" s="429" t="s">
        <v>19</v>
      </c>
      <c r="H3" s="429" t="s">
        <v>20</v>
      </c>
      <c r="I3" s="429" t="s">
        <v>21</v>
      </c>
      <c r="J3" s="429" t="s">
        <v>22</v>
      </c>
      <c r="K3" s="429" t="s">
        <v>23</v>
      </c>
      <c r="L3" s="431" t="s">
        <v>24</v>
      </c>
      <c r="M3" s="427" t="s">
        <v>39</v>
      </c>
      <c r="N3" s="427" t="s">
        <v>41</v>
      </c>
      <c r="O3" s="427" t="s">
        <v>43</v>
      </c>
      <c r="P3" s="427" t="s">
        <v>110</v>
      </c>
      <c r="Q3" s="427" t="s">
        <v>113</v>
      </c>
      <c r="R3" s="427" t="s">
        <v>118</v>
      </c>
      <c r="S3" s="427" t="s">
        <v>120</v>
      </c>
      <c r="T3" s="427" t="s">
        <v>136</v>
      </c>
      <c r="U3" s="427" t="s">
        <v>296</v>
      </c>
      <c r="V3" s="427" t="s">
        <v>315</v>
      </c>
      <c r="W3" s="427" t="s">
        <v>319</v>
      </c>
      <c r="X3" s="427" t="s">
        <v>321</v>
      </c>
      <c r="Y3" s="427" t="s">
        <v>337</v>
      </c>
      <c r="Z3" s="427" t="s">
        <v>343</v>
      </c>
      <c r="AA3" s="427" t="s">
        <v>364</v>
      </c>
      <c r="AB3" s="427" t="s">
        <v>368</v>
      </c>
      <c r="AC3" s="427" t="s">
        <v>373</v>
      </c>
      <c r="AD3" s="427" t="s">
        <v>378</v>
      </c>
      <c r="AE3" s="427" t="s">
        <v>400</v>
      </c>
    </row>
    <row r="4" spans="1:31" x14ac:dyDescent="0.3">
      <c r="A4" s="433"/>
      <c r="B4" s="430"/>
      <c r="C4" s="430"/>
      <c r="D4" s="430"/>
      <c r="E4" s="430"/>
      <c r="F4" s="430"/>
      <c r="G4" s="430"/>
      <c r="H4" s="430"/>
      <c r="I4" s="430"/>
      <c r="J4" s="430"/>
      <c r="K4" s="430"/>
      <c r="L4" s="428"/>
      <c r="M4" s="428"/>
      <c r="N4" s="428"/>
      <c r="O4" s="428"/>
      <c r="P4" s="428"/>
      <c r="Q4" s="428"/>
      <c r="R4" s="428"/>
      <c r="S4" s="428"/>
      <c r="T4" s="428"/>
      <c r="U4" s="428"/>
      <c r="V4" s="428"/>
      <c r="W4" s="428"/>
      <c r="X4" s="428"/>
      <c r="Y4" s="428"/>
      <c r="Z4" s="428"/>
      <c r="AA4" s="428"/>
      <c r="AB4" s="428"/>
      <c r="AC4" s="428"/>
      <c r="AD4" s="428"/>
      <c r="AE4" s="428"/>
    </row>
    <row r="5" spans="1:31" x14ac:dyDescent="0.3">
      <c r="A5" s="309" t="s">
        <v>173</v>
      </c>
      <c r="B5" s="201">
        <f t="shared" ref="B5:AE5" si="0">B8/B30</f>
        <v>0.16555251439735</v>
      </c>
      <c r="C5" s="201">
        <f t="shared" si="0"/>
        <v>0.16909373151981069</v>
      </c>
      <c r="D5" s="201">
        <f t="shared" si="0"/>
        <v>0.16995920188529112</v>
      </c>
      <c r="E5" s="201">
        <f t="shared" si="0"/>
        <v>0.16716512558593913</v>
      </c>
      <c r="F5" s="201">
        <f t="shared" si="0"/>
        <v>0.16526257905759462</v>
      </c>
      <c r="G5" s="201">
        <f t="shared" si="0"/>
        <v>0.16324312526582535</v>
      </c>
      <c r="H5" s="201">
        <f t="shared" si="0"/>
        <v>0.15938019877652582</v>
      </c>
      <c r="I5" s="201">
        <f t="shared" si="0"/>
        <v>0.1662831305856097</v>
      </c>
      <c r="J5" s="201">
        <f t="shared" si="0"/>
        <v>0.18672150768156134</v>
      </c>
      <c r="K5" s="201">
        <f t="shared" si="0"/>
        <v>0.16942568156311641</v>
      </c>
      <c r="L5" s="201">
        <f t="shared" si="0"/>
        <v>0.16748847380342821</v>
      </c>
      <c r="M5" s="201">
        <f t="shared" si="0"/>
        <v>0.16570030343098194</v>
      </c>
      <c r="N5" s="201">
        <f t="shared" si="0"/>
        <v>0.16450607093973385</v>
      </c>
      <c r="O5" s="201">
        <f t="shared" si="0"/>
        <v>0.16092458825408953</v>
      </c>
      <c r="P5" s="201">
        <f t="shared" si="0"/>
        <v>0.16283976367636127</v>
      </c>
      <c r="Q5" s="201">
        <f t="shared" si="0"/>
        <v>0.18509000243315726</v>
      </c>
      <c r="R5" s="201">
        <f t="shared" si="0"/>
        <v>0.20462784631039266</v>
      </c>
      <c r="S5" s="201">
        <f t="shared" si="0"/>
        <v>0.21545423220983925</v>
      </c>
      <c r="T5" s="201">
        <f t="shared" si="0"/>
        <v>0.16628760518050514</v>
      </c>
      <c r="U5" s="201">
        <f t="shared" si="0"/>
        <v>0.16055700069718232</v>
      </c>
      <c r="V5" s="201">
        <f t="shared" si="0"/>
        <v>0.17030594662371976</v>
      </c>
      <c r="W5" s="201">
        <f t="shared" si="0"/>
        <v>0.17159895458436841</v>
      </c>
      <c r="X5" s="201">
        <f t="shared" si="0"/>
        <v>0.17781775087689608</v>
      </c>
      <c r="Y5" s="201">
        <f t="shared" si="0"/>
        <v>0.15848666361875824</v>
      </c>
      <c r="Z5" s="201">
        <f t="shared" si="0"/>
        <v>0.16484014272944122</v>
      </c>
      <c r="AA5" s="201">
        <f t="shared" si="0"/>
        <v>0.16589654851576324</v>
      </c>
      <c r="AB5" s="201">
        <f t="shared" si="0"/>
        <v>0.19152144272400734</v>
      </c>
      <c r="AC5" s="201">
        <f t="shared" si="0"/>
        <v>0.18911143863218774</v>
      </c>
      <c r="AD5" s="201">
        <f t="shared" si="0"/>
        <v>0.18735982270807436</v>
      </c>
      <c r="AE5" s="201">
        <f t="shared" si="0"/>
        <v>0.18710474539787225</v>
      </c>
    </row>
    <row r="6" spans="1:31" x14ac:dyDescent="0.3">
      <c r="A6" s="308" t="s">
        <v>240</v>
      </c>
      <c r="B6" s="198">
        <f t="shared" ref="B6:AE6" si="1">B9/B30</f>
        <v>0.16555251439735</v>
      </c>
      <c r="C6" s="197">
        <f t="shared" si="1"/>
        <v>0.16909373151981069</v>
      </c>
      <c r="D6" s="200">
        <f t="shared" si="1"/>
        <v>0.16995920188529112</v>
      </c>
      <c r="E6" s="197">
        <f t="shared" si="1"/>
        <v>0.16716512558593913</v>
      </c>
      <c r="F6" s="197">
        <f t="shared" si="1"/>
        <v>0.16526257905759462</v>
      </c>
      <c r="G6" s="200">
        <f t="shared" si="1"/>
        <v>0.16324312526582535</v>
      </c>
      <c r="H6" s="197">
        <f t="shared" si="1"/>
        <v>0.15938019877652582</v>
      </c>
      <c r="I6" s="197">
        <f t="shared" si="1"/>
        <v>0.1662831305856097</v>
      </c>
      <c r="J6" s="197">
        <f t="shared" si="1"/>
        <v>0.18672150768156134</v>
      </c>
      <c r="K6" s="200">
        <f t="shared" si="1"/>
        <v>0.16942568156311641</v>
      </c>
      <c r="L6" s="196">
        <f t="shared" si="1"/>
        <v>0.16748847380342821</v>
      </c>
      <c r="M6" s="199">
        <f t="shared" si="1"/>
        <v>0.16570030343098194</v>
      </c>
      <c r="N6" s="199">
        <f t="shared" si="1"/>
        <v>0.1595151306239711</v>
      </c>
      <c r="O6" s="199">
        <f t="shared" si="1"/>
        <v>0.15603807437494371</v>
      </c>
      <c r="P6" s="196">
        <f t="shared" si="1"/>
        <v>0.15798484988197206</v>
      </c>
      <c r="Q6" s="196">
        <f t="shared" si="1"/>
        <v>0.15424526333643843</v>
      </c>
      <c r="R6" s="196">
        <f t="shared" si="1"/>
        <v>0.17385068484535415</v>
      </c>
      <c r="S6" s="196">
        <f t="shared" si="1"/>
        <v>0.18315532849041019</v>
      </c>
      <c r="T6" s="196">
        <f t="shared" si="1"/>
        <v>0.14234425685217031</v>
      </c>
      <c r="U6" s="196">
        <f t="shared" si="1"/>
        <v>0.13785699875505994</v>
      </c>
      <c r="V6" s="196">
        <f t="shared" si="1"/>
        <v>0.14779934540077366</v>
      </c>
      <c r="W6" s="196">
        <f t="shared" si="1"/>
        <v>0.14856453411016665</v>
      </c>
      <c r="X6" s="196">
        <f t="shared" si="1"/>
        <v>0.15516599765319</v>
      </c>
      <c r="Y6" s="196">
        <f t="shared" si="1"/>
        <v>0.13772402145055254</v>
      </c>
      <c r="Z6" s="196">
        <f t="shared" si="1"/>
        <v>0.14457018282314632</v>
      </c>
      <c r="AA6" s="196">
        <f t="shared" si="1"/>
        <v>0.14576925551496003</v>
      </c>
      <c r="AB6" s="196">
        <f t="shared" si="1"/>
        <v>0.15667035804605714</v>
      </c>
      <c r="AC6" s="196">
        <f t="shared" si="1"/>
        <v>0.15418738188844314</v>
      </c>
      <c r="AD6" s="196">
        <f t="shared" si="1"/>
        <v>0.15292486658895815</v>
      </c>
      <c r="AE6" s="196">
        <f t="shared" si="1"/>
        <v>0.15286389732089026</v>
      </c>
    </row>
    <row r="7" spans="1:31" x14ac:dyDescent="0.3">
      <c r="A7" s="308" t="s">
        <v>239</v>
      </c>
      <c r="B7" s="198">
        <f t="shared" ref="B7:AE7" si="2">B10/B30</f>
        <v>0.16555251439735</v>
      </c>
      <c r="C7" s="197">
        <f t="shared" si="2"/>
        <v>0.16909373151981069</v>
      </c>
      <c r="D7" s="197">
        <f t="shared" si="2"/>
        <v>0.16995920188529112</v>
      </c>
      <c r="E7" s="197">
        <f t="shared" si="2"/>
        <v>0.16716512558593913</v>
      </c>
      <c r="F7" s="197">
        <f t="shared" si="2"/>
        <v>0.16526257905759462</v>
      </c>
      <c r="G7" s="197">
        <f t="shared" si="2"/>
        <v>0.16324312526582535</v>
      </c>
      <c r="H7" s="197">
        <f t="shared" si="2"/>
        <v>0.15938019877652582</v>
      </c>
      <c r="I7" s="197">
        <f t="shared" si="2"/>
        <v>0.1662831305856097</v>
      </c>
      <c r="J7" s="197">
        <f t="shared" si="2"/>
        <v>0.18672150768156134</v>
      </c>
      <c r="K7" s="197">
        <f t="shared" si="2"/>
        <v>0.16942568156311641</v>
      </c>
      <c r="L7" s="196">
        <f t="shared" si="2"/>
        <v>0.16748847380342821</v>
      </c>
      <c r="M7" s="196">
        <f t="shared" si="2"/>
        <v>0.16570030343098194</v>
      </c>
      <c r="N7" s="196">
        <f t="shared" si="2"/>
        <v>0.1595151306239711</v>
      </c>
      <c r="O7" s="196">
        <f t="shared" si="2"/>
        <v>0.15603807437494371</v>
      </c>
      <c r="P7" s="196">
        <f t="shared" si="2"/>
        <v>0.15798484988197206</v>
      </c>
      <c r="Q7" s="196">
        <f t="shared" si="2"/>
        <v>0.15424526333643843</v>
      </c>
      <c r="R7" s="196">
        <f t="shared" si="2"/>
        <v>0.1734408688271597</v>
      </c>
      <c r="S7" s="196">
        <f t="shared" si="2"/>
        <v>0.18261297615477498</v>
      </c>
      <c r="T7" s="196">
        <f t="shared" si="2"/>
        <v>0.14116770367154791</v>
      </c>
      <c r="U7" s="196">
        <f t="shared" si="2"/>
        <v>0.13747063530786408</v>
      </c>
      <c r="V7" s="196">
        <f t="shared" si="2"/>
        <v>0.14734080137878364</v>
      </c>
      <c r="W7" s="196">
        <f t="shared" si="2"/>
        <v>0.14748783429801987</v>
      </c>
      <c r="X7" s="196">
        <f t="shared" si="2"/>
        <v>0.15469628830144258</v>
      </c>
      <c r="Y7" s="196">
        <f t="shared" si="2"/>
        <v>0.13735597531035246</v>
      </c>
      <c r="Z7" s="196">
        <f t="shared" si="2"/>
        <v>0.14418556605449026</v>
      </c>
      <c r="AA7" s="196">
        <f t="shared" si="2"/>
        <v>0.14538252204132265</v>
      </c>
      <c r="AB7" s="196">
        <f t="shared" si="2"/>
        <v>0.15070020532913977</v>
      </c>
      <c r="AC7" s="196">
        <f t="shared" si="2"/>
        <v>0.14819229178667462</v>
      </c>
      <c r="AD7" s="196">
        <f t="shared" si="2"/>
        <v>0.1470096544414097</v>
      </c>
      <c r="AE7" s="196">
        <f t="shared" si="2"/>
        <v>0.14698730607225421</v>
      </c>
    </row>
    <row r="8" spans="1:31" x14ac:dyDescent="0.3">
      <c r="A8" s="309" t="s">
        <v>238</v>
      </c>
      <c r="B8" s="195">
        <f t="shared" ref="B8:AE8" si="3">B9+B27</f>
        <v>1279.7609999999997</v>
      </c>
      <c r="C8" s="195">
        <f t="shared" si="3"/>
        <v>1285.5749999999994</v>
      </c>
      <c r="D8" s="195">
        <f t="shared" si="3"/>
        <v>1336.241</v>
      </c>
      <c r="E8" s="195">
        <f t="shared" si="3"/>
        <v>1326.4759999999997</v>
      </c>
      <c r="F8" s="195">
        <f t="shared" si="3"/>
        <v>1323.2539999999999</v>
      </c>
      <c r="G8" s="195">
        <f t="shared" si="3"/>
        <v>1326.838</v>
      </c>
      <c r="H8" s="195">
        <f t="shared" si="3"/>
        <v>1362.1399999999999</v>
      </c>
      <c r="I8" s="195">
        <f t="shared" si="3"/>
        <v>1435.7099999999998</v>
      </c>
      <c r="J8" s="269">
        <f t="shared" si="3"/>
        <v>1623.1259999999997</v>
      </c>
      <c r="K8" s="269">
        <f t="shared" si="3"/>
        <v>1458.3179999999995</v>
      </c>
      <c r="L8" s="269">
        <f t="shared" si="3"/>
        <v>1453.4019999999998</v>
      </c>
      <c r="M8" s="269">
        <f t="shared" si="3"/>
        <v>1460.078</v>
      </c>
      <c r="N8" s="269">
        <f t="shared" si="3"/>
        <v>1469.8930000000003</v>
      </c>
      <c r="O8" s="269">
        <f t="shared" si="3"/>
        <v>1468.62</v>
      </c>
      <c r="P8" s="269">
        <f t="shared" si="3"/>
        <v>1495.771</v>
      </c>
      <c r="Q8" s="269">
        <f t="shared" si="3"/>
        <v>1707.7689999999998</v>
      </c>
      <c r="R8" s="269">
        <f t="shared" si="3"/>
        <v>1903.394</v>
      </c>
      <c r="S8" s="269">
        <f t="shared" si="3"/>
        <v>1909.623</v>
      </c>
      <c r="T8" s="269">
        <f t="shared" si="3"/>
        <v>2065.4629999999997</v>
      </c>
      <c r="U8" s="269">
        <f t="shared" si="3"/>
        <v>2025.4370000000004</v>
      </c>
      <c r="V8" s="270">
        <f t="shared" si="3"/>
        <v>2172.3530000000001</v>
      </c>
      <c r="W8" s="270">
        <f t="shared" si="3"/>
        <v>2200.6490000000003</v>
      </c>
      <c r="X8" s="270">
        <f t="shared" si="3"/>
        <v>2252.4900000000002</v>
      </c>
      <c r="Y8" s="270">
        <f t="shared" si="3"/>
        <v>2193.9899999999998</v>
      </c>
      <c r="Z8" s="270">
        <f t="shared" si="3"/>
        <v>2336.2049999999995</v>
      </c>
      <c r="AA8" s="270">
        <f t="shared" si="3"/>
        <v>2369.6229999999996</v>
      </c>
      <c r="AB8" s="270">
        <f t="shared" si="3"/>
        <v>2806.375</v>
      </c>
      <c r="AC8" s="270">
        <f t="shared" si="3"/>
        <v>2765.2440000000001</v>
      </c>
      <c r="AD8" s="270">
        <f t="shared" si="3"/>
        <v>2780.1110000000003</v>
      </c>
      <c r="AE8" s="270">
        <f t="shared" si="3"/>
        <v>2791.42</v>
      </c>
    </row>
    <row r="9" spans="1:31" x14ac:dyDescent="0.3">
      <c r="A9" s="191" t="s">
        <v>237</v>
      </c>
      <c r="B9" s="194">
        <f t="shared" ref="B9:AE9" si="4">B10+B24</f>
        <v>1279.7609999999997</v>
      </c>
      <c r="C9" s="194">
        <f t="shared" si="4"/>
        <v>1285.5749999999994</v>
      </c>
      <c r="D9" s="194">
        <f t="shared" si="4"/>
        <v>1336.241</v>
      </c>
      <c r="E9" s="194">
        <f t="shared" si="4"/>
        <v>1326.4759999999997</v>
      </c>
      <c r="F9" s="194">
        <f t="shared" si="4"/>
        <v>1323.2539999999999</v>
      </c>
      <c r="G9" s="194">
        <f t="shared" si="4"/>
        <v>1326.838</v>
      </c>
      <c r="H9" s="194">
        <f t="shared" si="4"/>
        <v>1362.1399999999999</v>
      </c>
      <c r="I9" s="194">
        <f t="shared" si="4"/>
        <v>1435.7099999999998</v>
      </c>
      <c r="J9" s="271">
        <f t="shared" si="4"/>
        <v>1623.1259999999997</v>
      </c>
      <c r="K9" s="271">
        <f t="shared" si="4"/>
        <v>1458.3179999999995</v>
      </c>
      <c r="L9" s="271">
        <f t="shared" si="4"/>
        <v>1453.4019999999998</v>
      </c>
      <c r="M9" s="271">
        <f t="shared" si="4"/>
        <v>1460.078</v>
      </c>
      <c r="N9" s="271">
        <f t="shared" si="4"/>
        <v>1425.2980000000002</v>
      </c>
      <c r="O9" s="271">
        <f t="shared" si="4"/>
        <v>1424.0249999999999</v>
      </c>
      <c r="P9" s="271">
        <f t="shared" si="4"/>
        <v>1451.1759999999999</v>
      </c>
      <c r="Q9" s="271">
        <f t="shared" si="4"/>
        <v>1423.1739999999998</v>
      </c>
      <c r="R9" s="271">
        <f t="shared" si="4"/>
        <v>1617.1130000000001</v>
      </c>
      <c r="S9" s="271">
        <f t="shared" si="4"/>
        <v>1623.3500000000001</v>
      </c>
      <c r="T9" s="271">
        <f t="shared" si="4"/>
        <v>1768.0619999999997</v>
      </c>
      <c r="U9" s="271">
        <f t="shared" si="4"/>
        <v>1739.0750000000003</v>
      </c>
      <c r="V9" s="272">
        <f t="shared" si="4"/>
        <v>1885.268</v>
      </c>
      <c r="W9" s="272">
        <f t="shared" si="4"/>
        <v>1905.2470000000001</v>
      </c>
      <c r="X9" s="272">
        <f t="shared" si="4"/>
        <v>1965.5510000000002</v>
      </c>
      <c r="Y9" s="272">
        <f t="shared" si="4"/>
        <v>1906.5649999999996</v>
      </c>
      <c r="Z9" s="272">
        <f t="shared" si="4"/>
        <v>2048.9279999999994</v>
      </c>
      <c r="AA9" s="272">
        <f t="shared" si="4"/>
        <v>2082.1299999999997</v>
      </c>
      <c r="AB9" s="272">
        <f t="shared" si="4"/>
        <v>2295.6999999999998</v>
      </c>
      <c r="AC9" s="272">
        <f t="shared" si="4"/>
        <v>2254.5740000000001</v>
      </c>
      <c r="AD9" s="272">
        <f t="shared" si="4"/>
        <v>2269.1530000000002</v>
      </c>
      <c r="AE9" s="272">
        <f t="shared" si="4"/>
        <v>2280.58</v>
      </c>
    </row>
    <row r="10" spans="1:31" x14ac:dyDescent="0.3">
      <c r="A10" s="162" t="s">
        <v>236</v>
      </c>
      <c r="B10" s="183">
        <f t="shared" ref="B10:Q10" si="5">B11+B12+B13+B14+B15+B16+B19+B21+B23</f>
        <v>1279.7609999999997</v>
      </c>
      <c r="C10" s="186">
        <f t="shared" si="5"/>
        <v>1285.5749999999994</v>
      </c>
      <c r="D10" s="186">
        <f t="shared" si="5"/>
        <v>1336.241</v>
      </c>
      <c r="E10" s="186">
        <f t="shared" si="5"/>
        <v>1326.4759999999997</v>
      </c>
      <c r="F10" s="186">
        <f t="shared" si="5"/>
        <v>1323.2539999999999</v>
      </c>
      <c r="G10" s="186">
        <f t="shared" si="5"/>
        <v>1326.838</v>
      </c>
      <c r="H10" s="186">
        <f t="shared" si="5"/>
        <v>1362.1399999999999</v>
      </c>
      <c r="I10" s="186">
        <f t="shared" si="5"/>
        <v>1435.7099999999998</v>
      </c>
      <c r="J10" s="273">
        <f t="shared" si="5"/>
        <v>1623.1259999999997</v>
      </c>
      <c r="K10" s="273">
        <f t="shared" si="5"/>
        <v>1458.3179999999995</v>
      </c>
      <c r="L10" s="273">
        <f t="shared" si="5"/>
        <v>1453.4019999999998</v>
      </c>
      <c r="M10" s="273">
        <f t="shared" si="5"/>
        <v>1460.078</v>
      </c>
      <c r="N10" s="273">
        <f t="shared" si="5"/>
        <v>1425.2980000000002</v>
      </c>
      <c r="O10" s="273">
        <f t="shared" si="5"/>
        <v>1424.0249999999999</v>
      </c>
      <c r="P10" s="273">
        <f t="shared" si="5"/>
        <v>1451.1759999999999</v>
      </c>
      <c r="Q10" s="273">
        <f t="shared" si="5"/>
        <v>1423.1739999999998</v>
      </c>
      <c r="R10" s="273">
        <f>R11+R12+R13+R14+R15+R16+R19+R20+R21+R23</f>
        <v>1613.3010000000002</v>
      </c>
      <c r="S10" s="273">
        <f>S11+S12+S13+S14+S15+S16+S19+S20+S21+S23</f>
        <v>1618.5430000000001</v>
      </c>
      <c r="T10" s="273">
        <f>T11+T12+T13+T14+T15+T16+T19+T20+T21+T23</f>
        <v>1753.4479999999996</v>
      </c>
      <c r="U10" s="273">
        <f>U11+U12+U13+U14+U15+U16+U19+U20+U21+U23</f>
        <v>1734.2010000000002</v>
      </c>
      <c r="V10" s="157">
        <f t="shared" ref="V10:AE10" si="6">V11+V12+V13+V14+V15+V16+V19+V20+V21+V22+V23</f>
        <v>1879.4190000000001</v>
      </c>
      <c r="W10" s="157">
        <f t="shared" si="6"/>
        <v>1891.4390000000001</v>
      </c>
      <c r="X10" s="157">
        <f t="shared" si="6"/>
        <v>1959.6010000000001</v>
      </c>
      <c r="Y10" s="157">
        <f t="shared" si="6"/>
        <v>1901.4699999999996</v>
      </c>
      <c r="Z10" s="157">
        <f t="shared" si="6"/>
        <v>2043.4769999999996</v>
      </c>
      <c r="AA10" s="157">
        <f t="shared" si="6"/>
        <v>2076.6059999999998</v>
      </c>
      <c r="AB10" s="157">
        <f t="shared" si="6"/>
        <v>2208.2189999999996</v>
      </c>
      <c r="AC10" s="157">
        <f t="shared" si="6"/>
        <v>2166.9120000000003</v>
      </c>
      <c r="AD10" s="157">
        <f t="shared" si="6"/>
        <v>2181.3810000000003</v>
      </c>
      <c r="AE10" s="157">
        <f t="shared" si="6"/>
        <v>2192.9070000000002</v>
      </c>
    </row>
    <row r="11" spans="1:31" x14ac:dyDescent="0.3">
      <c r="A11" s="162" t="s">
        <v>235</v>
      </c>
      <c r="B11" s="183">
        <v>1071.3779999999999</v>
      </c>
      <c r="C11" s="186">
        <v>1071.3779999999999</v>
      </c>
      <c r="D11" s="186">
        <v>1071.3779999999999</v>
      </c>
      <c r="E11" s="186">
        <v>1071.3779999999999</v>
      </c>
      <c r="F11" s="186">
        <v>1071.3779999999999</v>
      </c>
      <c r="G11" s="186">
        <v>1071.3779999999999</v>
      </c>
      <c r="H11" s="186">
        <v>1071.3779999999999</v>
      </c>
      <c r="I11" s="186">
        <v>1071.3779999999999</v>
      </c>
      <c r="J11" s="273">
        <v>1071.3779999999999</v>
      </c>
      <c r="K11" s="273">
        <v>1071.3779999999999</v>
      </c>
      <c r="L11" s="273">
        <v>1071.3779999999999</v>
      </c>
      <c r="M11" s="273">
        <v>1071.3779999999999</v>
      </c>
      <c r="N11" s="273">
        <v>1071.3779999999999</v>
      </c>
      <c r="O11" s="273">
        <v>1071.3779999999999</v>
      </c>
      <c r="P11" s="273">
        <v>1071.3779999999999</v>
      </c>
      <c r="Q11" s="273">
        <v>1071.3779999999999</v>
      </c>
      <c r="R11" s="273">
        <v>1071.3779999999999</v>
      </c>
      <c r="S11" s="273">
        <v>1071.3779999999999</v>
      </c>
      <c r="T11" s="273">
        <v>1071.3779999999999</v>
      </c>
      <c r="U11" s="273">
        <v>1071.3779999999999</v>
      </c>
      <c r="V11" s="157">
        <v>1071.3779999999999</v>
      </c>
      <c r="W11" s="157">
        <v>1071.3779999999999</v>
      </c>
      <c r="X11" s="157">
        <v>1071.3779999999999</v>
      </c>
      <c r="Y11" s="157">
        <v>1071.3779999999999</v>
      </c>
      <c r="Z11" s="157">
        <v>1071.3779999999999</v>
      </c>
      <c r="AA11" s="157">
        <v>1071.3779999999999</v>
      </c>
      <c r="AB11" s="157">
        <v>1071.3779999999999</v>
      </c>
      <c r="AC11" s="157">
        <v>1071.3779999999999</v>
      </c>
      <c r="AD11" s="157">
        <v>1071.3779999999999</v>
      </c>
      <c r="AE11" s="157">
        <v>1071.3779999999999</v>
      </c>
    </row>
    <row r="12" spans="1:31" x14ac:dyDescent="0.3">
      <c r="A12" s="162" t="s">
        <v>234</v>
      </c>
      <c r="B12" s="183">
        <v>246.65299999999999</v>
      </c>
      <c r="C12" s="186">
        <v>246.66800000000001</v>
      </c>
      <c r="D12" s="186">
        <v>246.65600000000001</v>
      </c>
      <c r="E12" s="186">
        <v>296.60199999999998</v>
      </c>
      <c r="F12" s="186">
        <v>296.60500000000002</v>
      </c>
      <c r="G12" s="186">
        <v>296.827</v>
      </c>
      <c r="H12" s="186">
        <v>296.77300000000002</v>
      </c>
      <c r="I12" s="186">
        <v>371.97</v>
      </c>
      <c r="J12" s="273">
        <v>561.11</v>
      </c>
      <c r="K12" s="273">
        <v>291.52499999999998</v>
      </c>
      <c r="L12" s="273">
        <v>293.02600000000001</v>
      </c>
      <c r="M12" s="273">
        <v>401.85700000000003</v>
      </c>
      <c r="N12" s="273">
        <v>358.62900000000002</v>
      </c>
      <c r="O12" s="273">
        <v>358.62799999999999</v>
      </c>
      <c r="P12" s="273">
        <v>358.64800000000002</v>
      </c>
      <c r="Q12" s="273">
        <v>393.64800000000002</v>
      </c>
      <c r="R12" s="273">
        <v>552.14700000000005</v>
      </c>
      <c r="S12" s="273">
        <v>552.14599999999996</v>
      </c>
      <c r="T12" s="273">
        <v>552.14599999999996</v>
      </c>
      <c r="U12" s="273">
        <v>616.34100000000001</v>
      </c>
      <c r="V12" s="157">
        <v>766.97500000000002</v>
      </c>
      <c r="W12" s="157">
        <v>766.46600000000001</v>
      </c>
      <c r="X12" s="157">
        <v>767.15200000000004</v>
      </c>
      <c r="Y12" s="157">
        <v>902.77300000000002</v>
      </c>
      <c r="Z12" s="157">
        <v>900.02</v>
      </c>
      <c r="AA12" s="157">
        <v>911.17499999999995</v>
      </c>
      <c r="AB12" s="157">
        <v>908.96500000000003</v>
      </c>
      <c r="AC12" s="157">
        <v>1241.3050000000001</v>
      </c>
      <c r="AD12" s="157">
        <v>1239.376</v>
      </c>
      <c r="AE12" s="157">
        <v>1237.367</v>
      </c>
    </row>
    <row r="13" spans="1:31" x14ac:dyDescent="0.3">
      <c r="A13" s="156" t="s">
        <v>233</v>
      </c>
      <c r="B13" s="183">
        <v>0</v>
      </c>
      <c r="C13" s="186">
        <v>0</v>
      </c>
      <c r="D13" s="186">
        <v>49.89</v>
      </c>
      <c r="E13" s="186">
        <v>0</v>
      </c>
      <c r="F13" s="186">
        <v>0</v>
      </c>
      <c r="G13" s="186">
        <v>0</v>
      </c>
      <c r="H13" s="186">
        <v>29.28</v>
      </c>
      <c r="I13" s="186">
        <v>0</v>
      </c>
      <c r="J13" s="273">
        <v>0</v>
      </c>
      <c r="K13" s="273">
        <v>108.82899999999999</v>
      </c>
      <c r="L13" s="273">
        <v>108.82899999999999</v>
      </c>
      <c r="M13" s="273">
        <v>0</v>
      </c>
      <c r="N13" s="273">
        <v>0</v>
      </c>
      <c r="O13" s="273">
        <v>0</v>
      </c>
      <c r="P13" s="273">
        <v>35</v>
      </c>
      <c r="Q13" s="273">
        <v>0</v>
      </c>
      <c r="R13" s="273">
        <v>0</v>
      </c>
      <c r="S13" s="273">
        <v>0</v>
      </c>
      <c r="T13" s="273">
        <v>63.634999999999998</v>
      </c>
      <c r="U13" s="273">
        <v>0</v>
      </c>
      <c r="V13" s="157">
        <v>0</v>
      </c>
      <c r="W13" s="157">
        <v>0</v>
      </c>
      <c r="X13" s="157">
        <v>135.96799999999999</v>
      </c>
      <c r="Y13" s="157">
        <v>0</v>
      </c>
      <c r="Z13" s="157">
        <v>205.03899999999999</v>
      </c>
      <c r="AA13" s="157">
        <v>205.03899999999999</v>
      </c>
      <c r="AB13" s="157">
        <v>334.29700000000003</v>
      </c>
      <c r="AC13" s="157">
        <v>0</v>
      </c>
      <c r="AD13" s="157">
        <v>0</v>
      </c>
      <c r="AE13" s="157">
        <v>0</v>
      </c>
    </row>
    <row r="14" spans="1:31" x14ac:dyDescent="0.3">
      <c r="A14" s="308" t="s">
        <v>232</v>
      </c>
      <c r="B14" s="183">
        <v>-8.7949999999999999</v>
      </c>
      <c r="C14" s="186">
        <v>-5.2359999999999998</v>
      </c>
      <c r="D14" s="186">
        <v>-6.0529999999999999</v>
      </c>
      <c r="E14" s="186">
        <v>-14.393000000000001</v>
      </c>
      <c r="F14" s="186">
        <v>-13.146000000000001</v>
      </c>
      <c r="G14" s="186">
        <v>-11.337</v>
      </c>
      <c r="H14" s="186">
        <v>-11.45</v>
      </c>
      <c r="I14" s="186">
        <v>14.297000000000001</v>
      </c>
      <c r="J14" s="273">
        <v>11.776</v>
      </c>
      <c r="K14" s="273">
        <v>6.1289999999999996</v>
      </c>
      <c r="L14" s="273">
        <v>3.5979999999999999</v>
      </c>
      <c r="M14" s="273">
        <v>8.65</v>
      </c>
      <c r="N14" s="273">
        <v>17.585000000000001</v>
      </c>
      <c r="O14" s="273">
        <v>18.364999999999998</v>
      </c>
      <c r="P14" s="273">
        <v>14.364000000000001</v>
      </c>
      <c r="Q14" s="273">
        <v>-10.945</v>
      </c>
      <c r="R14" s="273">
        <v>-4.5890000000000004</v>
      </c>
      <c r="S14" s="273">
        <v>4.6319999999999997</v>
      </c>
      <c r="T14" s="273">
        <v>21.588000000000001</v>
      </c>
      <c r="U14" s="273">
        <v>17.707000000000001</v>
      </c>
      <c r="V14" s="157">
        <v>19.102</v>
      </c>
      <c r="W14" s="157">
        <v>15.756</v>
      </c>
      <c r="X14" s="157">
        <v>-10.090999999999999</v>
      </c>
      <c r="Y14" s="157">
        <v>-65.593000000000004</v>
      </c>
      <c r="Z14" s="157">
        <v>-127.184</v>
      </c>
      <c r="AA14" s="157">
        <f>-167.015+60.644</f>
        <v>-106.37099999999998</v>
      </c>
      <c r="AB14" s="157">
        <f>-160.135+61.665</f>
        <v>-98.47</v>
      </c>
      <c r="AC14" s="157">
        <v>-138.27799999999999</v>
      </c>
      <c r="AD14" s="157">
        <v>-127.402</v>
      </c>
      <c r="AE14" s="157">
        <v>-114.893</v>
      </c>
    </row>
    <row r="15" spans="1:31" x14ac:dyDescent="0.3">
      <c r="A15" s="308" t="s">
        <v>231</v>
      </c>
      <c r="B15" s="183">
        <v>13.522</v>
      </c>
      <c r="C15" s="186">
        <v>13.522</v>
      </c>
      <c r="D15" s="186">
        <v>13.522</v>
      </c>
      <c r="E15" s="186">
        <v>13.522</v>
      </c>
      <c r="F15" s="186">
        <v>13.522</v>
      </c>
      <c r="G15" s="186">
        <v>13.522</v>
      </c>
      <c r="H15" s="186">
        <v>13.522</v>
      </c>
      <c r="I15" s="186">
        <v>13.522</v>
      </c>
      <c r="J15" s="273">
        <v>13.522</v>
      </c>
      <c r="K15" s="273">
        <v>13.522</v>
      </c>
      <c r="L15" s="273">
        <v>13.522</v>
      </c>
      <c r="M15" s="273">
        <v>13.522</v>
      </c>
      <c r="N15" s="273">
        <v>13.522</v>
      </c>
      <c r="O15" s="273">
        <v>13.522</v>
      </c>
      <c r="P15" s="273">
        <v>13.522</v>
      </c>
      <c r="Q15" s="273">
        <v>13.522</v>
      </c>
      <c r="R15" s="273">
        <v>13.522</v>
      </c>
      <c r="S15" s="273">
        <v>13.522</v>
      </c>
      <c r="T15" s="273">
        <v>13.522</v>
      </c>
      <c r="U15" s="273">
        <v>13.522</v>
      </c>
      <c r="V15" s="157">
        <v>13.522</v>
      </c>
      <c r="W15" s="157">
        <v>13.522</v>
      </c>
      <c r="X15" s="157">
        <v>13.522</v>
      </c>
      <c r="Y15" s="157">
        <v>13.522</v>
      </c>
      <c r="Z15" s="157">
        <v>13.522</v>
      </c>
      <c r="AA15" s="157">
        <v>13.522</v>
      </c>
      <c r="AB15" s="157">
        <v>13.522</v>
      </c>
      <c r="AC15" s="157">
        <v>13.522</v>
      </c>
      <c r="AD15" s="157">
        <v>13.522</v>
      </c>
      <c r="AE15" s="157">
        <v>13.522</v>
      </c>
    </row>
    <row r="16" spans="1:31" x14ac:dyDescent="0.3">
      <c r="A16" s="308" t="s">
        <v>230</v>
      </c>
      <c r="B16" s="183">
        <f t="shared" ref="B16:AE16" si="7">B17+B18</f>
        <v>-0.64800000000000013</v>
      </c>
      <c r="C16" s="186">
        <f t="shared" si="7"/>
        <v>-0.70800000000000018</v>
      </c>
      <c r="D16" s="186">
        <f t="shared" si="7"/>
        <v>-2.2130000000000001</v>
      </c>
      <c r="E16" s="186">
        <f t="shared" si="7"/>
        <v>-2.1120000000000001</v>
      </c>
      <c r="F16" s="186">
        <f t="shared" si="7"/>
        <v>-2.2759999999999998</v>
      </c>
      <c r="G16" s="186">
        <f t="shared" si="7"/>
        <v>-2.347</v>
      </c>
      <c r="H16" s="186">
        <f t="shared" si="7"/>
        <v>-2.3889999999999998</v>
      </c>
      <c r="I16" s="186">
        <f t="shared" si="7"/>
        <v>-1.883</v>
      </c>
      <c r="J16" s="273">
        <f t="shared" si="7"/>
        <v>-1.986</v>
      </c>
      <c r="K16" s="273">
        <f t="shared" si="7"/>
        <v>-1.972</v>
      </c>
      <c r="L16" s="273">
        <f t="shared" si="7"/>
        <v>-1.9830000000000001</v>
      </c>
      <c r="M16" s="273">
        <f t="shared" si="7"/>
        <v>-2.145</v>
      </c>
      <c r="N16" s="273">
        <f t="shared" si="7"/>
        <v>-2.2149999999999999</v>
      </c>
      <c r="O16" s="273">
        <f t="shared" si="7"/>
        <v>-2.1930000000000001</v>
      </c>
      <c r="P16" s="273">
        <f t="shared" si="7"/>
        <v>-2.194</v>
      </c>
      <c r="Q16" s="273">
        <f t="shared" si="7"/>
        <v>-2.1989999999999998</v>
      </c>
      <c r="R16" s="273">
        <f t="shared" si="7"/>
        <v>-2.109</v>
      </c>
      <c r="S16" s="273">
        <f t="shared" si="7"/>
        <v>-2.3220000000000001</v>
      </c>
      <c r="T16" s="273">
        <f t="shared" si="7"/>
        <v>-3.6320000000000001</v>
      </c>
      <c r="U16" s="273">
        <f t="shared" si="7"/>
        <v>-3.5579999999999998</v>
      </c>
      <c r="V16" s="157">
        <f t="shared" si="7"/>
        <v>-3.6030000000000002</v>
      </c>
      <c r="W16" s="157">
        <f t="shared" si="7"/>
        <v>-3.5680000000000001</v>
      </c>
      <c r="X16" s="157">
        <f t="shared" si="7"/>
        <v>-3.4980000000000002</v>
      </c>
      <c r="Y16" s="157">
        <f t="shared" si="7"/>
        <v>-3.383</v>
      </c>
      <c r="Z16" s="157">
        <f t="shared" si="7"/>
        <v>-3.0649999999999999</v>
      </c>
      <c r="AA16" s="157">
        <f t="shared" si="7"/>
        <v>-2.911</v>
      </c>
      <c r="AB16" s="157">
        <f t="shared" si="7"/>
        <v>-2.9809999999999999</v>
      </c>
      <c r="AC16" s="157">
        <f t="shared" si="7"/>
        <v>-2.609</v>
      </c>
      <c r="AD16" s="157">
        <f t="shared" si="7"/>
        <v>-2.4260000000000002</v>
      </c>
      <c r="AE16" s="157">
        <f t="shared" si="7"/>
        <v>-2.3010000000000002</v>
      </c>
    </row>
    <row r="17" spans="1:31" hidden="1" outlineLevel="1" x14ac:dyDescent="0.3">
      <c r="A17" s="162" t="s">
        <v>229</v>
      </c>
      <c r="B17" s="183">
        <v>1.4279999999999999</v>
      </c>
      <c r="C17" s="186">
        <v>1.3839999999999999</v>
      </c>
      <c r="D17" s="186">
        <v>0</v>
      </c>
      <c r="E17" s="186">
        <v>0</v>
      </c>
      <c r="F17" s="186">
        <v>0</v>
      </c>
      <c r="G17" s="186">
        <v>0</v>
      </c>
      <c r="H17" s="186">
        <v>0</v>
      </c>
      <c r="I17" s="186">
        <v>0</v>
      </c>
      <c r="J17" s="273">
        <v>0</v>
      </c>
      <c r="K17" s="273">
        <v>0</v>
      </c>
      <c r="L17" s="273">
        <v>0</v>
      </c>
      <c r="M17" s="273">
        <v>0</v>
      </c>
      <c r="N17" s="273">
        <v>0</v>
      </c>
      <c r="O17" s="273">
        <v>0</v>
      </c>
      <c r="P17" s="273">
        <v>0</v>
      </c>
      <c r="Q17" s="273">
        <v>0</v>
      </c>
      <c r="R17" s="273">
        <v>0</v>
      </c>
      <c r="S17" s="273">
        <v>0</v>
      </c>
      <c r="T17" s="273">
        <v>0</v>
      </c>
      <c r="U17" s="273">
        <v>0</v>
      </c>
      <c r="V17" s="157">
        <v>0</v>
      </c>
      <c r="W17" s="157">
        <v>0</v>
      </c>
      <c r="X17" s="157">
        <v>0</v>
      </c>
      <c r="Y17" s="157">
        <v>0</v>
      </c>
      <c r="Z17" s="157">
        <v>0</v>
      </c>
      <c r="AA17" s="157">
        <v>0</v>
      </c>
      <c r="AB17" s="157">
        <v>0</v>
      </c>
      <c r="AC17" s="157">
        <v>0</v>
      </c>
      <c r="AD17" s="157">
        <v>0</v>
      </c>
      <c r="AE17" s="157">
        <v>0</v>
      </c>
    </row>
    <row r="18" spans="1:31" collapsed="1" x14ac:dyDescent="0.3">
      <c r="A18" s="162" t="s">
        <v>228</v>
      </c>
      <c r="B18" s="183">
        <v>-2.0760000000000001</v>
      </c>
      <c r="C18" s="186">
        <v>-2.0920000000000001</v>
      </c>
      <c r="D18" s="186">
        <v>-2.2130000000000001</v>
      </c>
      <c r="E18" s="186">
        <v>-2.1120000000000001</v>
      </c>
      <c r="F18" s="186">
        <v>-2.2759999999999998</v>
      </c>
      <c r="G18" s="186">
        <v>-2.347</v>
      </c>
      <c r="H18" s="193">
        <v>-2.3889999999999998</v>
      </c>
      <c r="I18" s="186">
        <v>-1.883</v>
      </c>
      <c r="J18" s="273">
        <v>-1.986</v>
      </c>
      <c r="K18" s="273">
        <v>-1.972</v>
      </c>
      <c r="L18" s="273">
        <v>-1.9830000000000001</v>
      </c>
      <c r="M18" s="273">
        <v>-2.145</v>
      </c>
      <c r="N18" s="273">
        <v>-2.2149999999999999</v>
      </c>
      <c r="O18" s="273">
        <v>-2.1930000000000001</v>
      </c>
      <c r="P18" s="273">
        <v>-2.194</v>
      </c>
      <c r="Q18" s="273">
        <v>-2.1989999999999998</v>
      </c>
      <c r="R18" s="273">
        <v>-2.109</v>
      </c>
      <c r="S18" s="273">
        <v>-2.3220000000000001</v>
      </c>
      <c r="T18" s="273">
        <v>-3.6320000000000001</v>
      </c>
      <c r="U18" s="273">
        <v>-3.5579999999999998</v>
      </c>
      <c r="V18" s="157">
        <v>-3.6030000000000002</v>
      </c>
      <c r="W18" s="157">
        <v>-3.5680000000000001</v>
      </c>
      <c r="X18" s="157">
        <v>-3.4980000000000002</v>
      </c>
      <c r="Y18" s="157">
        <v>-3.383</v>
      </c>
      <c r="Z18" s="157">
        <v>-3.0649999999999999</v>
      </c>
      <c r="AA18" s="157">
        <v>-2.911</v>
      </c>
      <c r="AB18" s="157">
        <v>-2.9809999999999999</v>
      </c>
      <c r="AC18" s="157">
        <v>-2.609</v>
      </c>
      <c r="AD18" s="157">
        <v>-2.4260000000000002</v>
      </c>
      <c r="AE18" s="157">
        <v>-2.3010000000000002</v>
      </c>
    </row>
    <row r="19" spans="1:31" x14ac:dyDescent="0.3">
      <c r="A19" s="162" t="s">
        <v>227</v>
      </c>
      <c r="B19" s="183">
        <f>-3.529-32.285</f>
        <v>-35.813999999999993</v>
      </c>
      <c r="C19" s="186">
        <f>-3.529-30.275</f>
        <v>-33.804000000000002</v>
      </c>
      <c r="D19" s="186">
        <f>-3.529-30.397</f>
        <v>-33.926000000000002</v>
      </c>
      <c r="E19" s="186">
        <f>-3.529-28.929</f>
        <v>-32.457999999999998</v>
      </c>
      <c r="F19" s="186">
        <f>-3.529-33.225</f>
        <v>-36.754000000000005</v>
      </c>
      <c r="G19" s="186">
        <f>-3.529-31.576</f>
        <v>-35.105000000000004</v>
      </c>
      <c r="H19" s="186">
        <f>-31.445-3.529</f>
        <v>-34.974000000000004</v>
      </c>
      <c r="I19" s="186">
        <f>-3.529-30.045</f>
        <v>-33.573999999999998</v>
      </c>
      <c r="J19" s="273">
        <f>-3.529-29.145</f>
        <v>-32.673999999999999</v>
      </c>
      <c r="K19" s="273">
        <f>-3.529-27.564</f>
        <v>-31.093</v>
      </c>
      <c r="L19" s="273">
        <f>-3.529-31.439</f>
        <v>-34.968000000000004</v>
      </c>
      <c r="M19" s="273">
        <f>-3.529-29.655</f>
        <v>-33.183999999999997</v>
      </c>
      <c r="N19" s="273">
        <f>-3.529-29.945</f>
        <v>-33.474000000000004</v>
      </c>
      <c r="O19" s="273">
        <f>-3.529-32.146</f>
        <v>-35.674999999999997</v>
      </c>
      <c r="P19" s="273">
        <f>-3.529-36.013</f>
        <v>-39.542000000000002</v>
      </c>
      <c r="Q19" s="273">
        <f>-3.529-34.373</f>
        <v>-37.902000000000001</v>
      </c>
      <c r="R19" s="273">
        <f>-3.529-34.028</f>
        <v>-37.557000000000002</v>
      </c>
      <c r="S19" s="273">
        <f>-3.529-33.926</f>
        <v>-37.454999999999998</v>
      </c>
      <c r="T19" s="273">
        <f>-3.529-33.222</f>
        <v>-36.751000000000005</v>
      </c>
      <c r="U19" s="273">
        <f>-3.529-31.925</f>
        <v>-35.454000000000001</v>
      </c>
      <c r="V19" s="157">
        <f>-3.529-31.47</f>
        <v>-34.998999999999995</v>
      </c>
      <c r="W19" s="157">
        <f>-3.529-30.522</f>
        <v>-34.051000000000002</v>
      </c>
      <c r="X19" s="157">
        <f>-39.116-3.529</f>
        <v>-42.644999999999996</v>
      </c>
      <c r="Y19" s="157">
        <f>-3.529-38.654</f>
        <v>-42.183000000000007</v>
      </c>
      <c r="Z19" s="157">
        <f>-3.529-38.408</f>
        <v>-41.936999999999998</v>
      </c>
      <c r="AA19" s="157">
        <f>-3.529-37.613</f>
        <v>-41.141999999999996</v>
      </c>
      <c r="AB19" s="157">
        <f>-3.529-41.351</f>
        <v>-44.879999999999995</v>
      </c>
      <c r="AC19" s="157">
        <f>-41.79-3.529</f>
        <v>-45.319000000000003</v>
      </c>
      <c r="AD19" s="157">
        <f>-37.153-3.529</f>
        <v>-40.682000000000002</v>
      </c>
      <c r="AE19" s="157">
        <f>-35.495-3.529</f>
        <v>-39.024000000000001</v>
      </c>
    </row>
    <row r="20" spans="1:31" x14ac:dyDescent="0.3">
      <c r="A20" s="162" t="s">
        <v>221</v>
      </c>
      <c r="B20" s="183">
        <v>0</v>
      </c>
      <c r="C20" s="186">
        <v>0</v>
      </c>
      <c r="D20" s="186">
        <v>0</v>
      </c>
      <c r="E20" s="186">
        <v>0</v>
      </c>
      <c r="F20" s="186">
        <v>0</v>
      </c>
      <c r="G20" s="186">
        <v>0</v>
      </c>
      <c r="H20" s="186">
        <v>0</v>
      </c>
      <c r="I20" s="186">
        <v>0</v>
      </c>
      <c r="J20" s="273">
        <v>0</v>
      </c>
      <c r="K20" s="273">
        <v>0</v>
      </c>
      <c r="L20" s="273">
        <v>0</v>
      </c>
      <c r="M20" s="273">
        <v>0</v>
      </c>
      <c r="N20" s="273">
        <v>0</v>
      </c>
      <c r="O20" s="273">
        <v>0</v>
      </c>
      <c r="P20" s="273">
        <v>0</v>
      </c>
      <c r="Q20" s="273">
        <v>0</v>
      </c>
      <c r="R20" s="273">
        <v>26.157</v>
      </c>
      <c r="S20" s="273">
        <v>25.556000000000001</v>
      </c>
      <c r="T20" s="273">
        <v>71.561999999999998</v>
      </c>
      <c r="U20" s="273">
        <v>54.265000000000001</v>
      </c>
      <c r="V20" s="157">
        <v>47.067999999999998</v>
      </c>
      <c r="W20" s="157">
        <v>62.029000000000003</v>
      </c>
      <c r="X20" s="157">
        <v>27.905000000000001</v>
      </c>
      <c r="Y20" s="157">
        <v>25.849</v>
      </c>
      <c r="Z20" s="157">
        <v>26.184000000000001</v>
      </c>
      <c r="AA20" s="157">
        <v>25.986999999999998</v>
      </c>
      <c r="AB20" s="157">
        <v>26.806000000000001</v>
      </c>
      <c r="AC20" s="157">
        <v>27.398</v>
      </c>
      <c r="AD20" s="157">
        <v>27.911000000000001</v>
      </c>
      <c r="AE20" s="157">
        <v>27.402000000000001</v>
      </c>
    </row>
    <row r="21" spans="1:31" hidden="1" outlineLevel="1" x14ac:dyDescent="0.3">
      <c r="A21" s="162" t="s">
        <v>226</v>
      </c>
      <c r="B21" s="183">
        <v>-3.7269999999999999</v>
      </c>
      <c r="C21" s="186">
        <v>-2.286</v>
      </c>
      <c r="D21" s="186">
        <v>-3.0129999999999999</v>
      </c>
      <c r="E21" s="186">
        <v>-6.0629999999999997</v>
      </c>
      <c r="F21" s="186">
        <v>-6.0750000000000002</v>
      </c>
      <c r="G21" s="186">
        <v>-6.1</v>
      </c>
      <c r="H21" s="186">
        <v>0</v>
      </c>
      <c r="I21" s="186">
        <v>0</v>
      </c>
      <c r="J21" s="273">
        <v>0</v>
      </c>
      <c r="K21" s="273">
        <v>0</v>
      </c>
      <c r="L21" s="273">
        <v>0</v>
      </c>
      <c r="M21" s="273">
        <v>0</v>
      </c>
      <c r="N21" s="273">
        <v>0</v>
      </c>
      <c r="O21" s="273">
        <v>0</v>
      </c>
      <c r="P21" s="273">
        <v>0</v>
      </c>
      <c r="Q21" s="273">
        <v>0</v>
      </c>
      <c r="R21" s="273">
        <v>0</v>
      </c>
      <c r="S21" s="273">
        <v>0</v>
      </c>
      <c r="T21" s="273">
        <v>0</v>
      </c>
      <c r="U21" s="273">
        <v>0</v>
      </c>
      <c r="V21" s="157">
        <v>0</v>
      </c>
      <c r="W21" s="157">
        <v>0</v>
      </c>
      <c r="X21" s="157">
        <v>0</v>
      </c>
      <c r="Y21" s="157">
        <v>0</v>
      </c>
      <c r="Z21" s="157">
        <v>0</v>
      </c>
      <c r="AA21" s="157">
        <v>0</v>
      </c>
      <c r="AB21" s="157">
        <v>0</v>
      </c>
      <c r="AC21" s="157">
        <v>0</v>
      </c>
      <c r="AD21" s="157">
        <v>0</v>
      </c>
      <c r="AE21" s="157">
        <v>0</v>
      </c>
    </row>
    <row r="22" spans="1:31" collapsed="1" x14ac:dyDescent="0.3">
      <c r="A22" s="162" t="s">
        <v>320</v>
      </c>
      <c r="B22" s="183"/>
      <c r="C22" s="186"/>
      <c r="D22" s="186"/>
      <c r="E22" s="186"/>
      <c r="F22" s="186"/>
      <c r="G22" s="186"/>
      <c r="H22" s="186"/>
      <c r="I22" s="186"/>
      <c r="J22" s="273">
        <v>0</v>
      </c>
      <c r="K22" s="273">
        <v>0</v>
      </c>
      <c r="L22" s="273">
        <v>0</v>
      </c>
      <c r="M22" s="273">
        <v>0</v>
      </c>
      <c r="N22" s="273">
        <v>0</v>
      </c>
      <c r="O22" s="273">
        <v>0</v>
      </c>
      <c r="P22" s="273">
        <v>0</v>
      </c>
      <c r="Q22" s="273">
        <v>0</v>
      </c>
      <c r="R22" s="273">
        <v>0</v>
      </c>
      <c r="S22" s="273">
        <v>0</v>
      </c>
      <c r="T22" s="273">
        <v>0</v>
      </c>
      <c r="U22" s="273">
        <v>0</v>
      </c>
      <c r="V22" s="157">
        <v>-2.4E-2</v>
      </c>
      <c r="W22" s="157">
        <v>-9.2999999999999999E-2</v>
      </c>
      <c r="X22" s="157">
        <v>-0.09</v>
      </c>
      <c r="Y22" s="157">
        <v>-0.33700000000000002</v>
      </c>
      <c r="Z22" s="157">
        <v>-0.13</v>
      </c>
      <c r="AA22" s="157">
        <v>-7.0999999999999994E-2</v>
      </c>
      <c r="AB22" s="157">
        <v>-0.41799999999999998</v>
      </c>
      <c r="AC22" s="157">
        <v>-0.48499999999999999</v>
      </c>
      <c r="AD22" s="157">
        <v>-0.29599999999999999</v>
      </c>
      <c r="AE22" s="157">
        <v>-0.54400000000000004</v>
      </c>
    </row>
    <row r="23" spans="1:31" x14ac:dyDescent="0.3">
      <c r="A23" s="308" t="s">
        <v>225</v>
      </c>
      <c r="B23" s="183">
        <v>-2.8079999999999998</v>
      </c>
      <c r="C23" s="186">
        <v>-3.9590000000000001</v>
      </c>
      <c r="D23" s="186">
        <v>0</v>
      </c>
      <c r="E23" s="186">
        <v>0</v>
      </c>
      <c r="F23" s="186">
        <v>0</v>
      </c>
      <c r="G23" s="192">
        <v>0</v>
      </c>
      <c r="H23" s="186">
        <v>0</v>
      </c>
      <c r="I23" s="186">
        <v>0</v>
      </c>
      <c r="J23" s="273">
        <v>0</v>
      </c>
      <c r="K23" s="273">
        <v>0</v>
      </c>
      <c r="L23" s="273">
        <v>0</v>
      </c>
      <c r="M23" s="273">
        <v>0</v>
      </c>
      <c r="N23" s="273">
        <v>-0.127</v>
      </c>
      <c r="O23" s="273">
        <v>0</v>
      </c>
      <c r="P23" s="273">
        <v>0</v>
      </c>
      <c r="Q23" s="273">
        <v>-4.3280000000000003</v>
      </c>
      <c r="R23" s="273">
        <v>-5.6479999999999997</v>
      </c>
      <c r="S23" s="273">
        <v>-8.9139999999999997</v>
      </c>
      <c r="T23" s="273">
        <v>0</v>
      </c>
      <c r="U23" s="273">
        <v>0</v>
      </c>
      <c r="V23" s="157">
        <v>0</v>
      </c>
      <c r="W23" s="157">
        <v>0</v>
      </c>
      <c r="X23" s="157">
        <v>0</v>
      </c>
      <c r="Y23" s="157">
        <v>-0.55600000000000005</v>
      </c>
      <c r="Z23" s="157">
        <v>-0.35</v>
      </c>
      <c r="AA23" s="157">
        <v>0</v>
      </c>
      <c r="AB23" s="157">
        <v>0</v>
      </c>
      <c r="AC23" s="157">
        <v>0</v>
      </c>
      <c r="AD23" s="157">
        <v>0</v>
      </c>
      <c r="AE23" s="157">
        <v>0</v>
      </c>
    </row>
    <row r="24" spans="1:31" x14ac:dyDescent="0.3">
      <c r="A24" s="191" t="s">
        <v>224</v>
      </c>
      <c r="B24" s="190">
        <v>0</v>
      </c>
      <c r="C24" s="190">
        <v>0</v>
      </c>
      <c r="D24" s="190">
        <v>0</v>
      </c>
      <c r="E24" s="190">
        <v>0</v>
      </c>
      <c r="F24" s="190">
        <v>0</v>
      </c>
      <c r="G24" s="190">
        <v>0</v>
      </c>
      <c r="H24" s="190">
        <v>0</v>
      </c>
      <c r="I24" s="190">
        <v>0</v>
      </c>
      <c r="J24" s="271">
        <v>0</v>
      </c>
      <c r="K24" s="271">
        <v>0</v>
      </c>
      <c r="L24" s="271">
        <v>0</v>
      </c>
      <c r="M24" s="271">
        <v>0</v>
      </c>
      <c r="N24" s="271">
        <v>0</v>
      </c>
      <c r="O24" s="271">
        <v>0</v>
      </c>
      <c r="P24" s="271">
        <v>0</v>
      </c>
      <c r="Q24" s="271">
        <v>0</v>
      </c>
      <c r="R24" s="271">
        <f t="shared" ref="R24:AA24" si="8">R26</f>
        <v>3.8119999999999998</v>
      </c>
      <c r="S24" s="271">
        <f t="shared" si="8"/>
        <v>4.8070000000000004</v>
      </c>
      <c r="T24" s="271">
        <f t="shared" si="8"/>
        <v>14.614000000000001</v>
      </c>
      <c r="U24" s="271">
        <f t="shared" si="8"/>
        <v>4.8739999999999997</v>
      </c>
      <c r="V24" s="272">
        <f t="shared" si="8"/>
        <v>5.8490000000000002</v>
      </c>
      <c r="W24" s="272">
        <f t="shared" si="8"/>
        <v>13.808</v>
      </c>
      <c r="X24" s="272">
        <f t="shared" si="8"/>
        <v>5.95</v>
      </c>
      <c r="Y24" s="272">
        <f t="shared" si="8"/>
        <v>5.0949999999999998</v>
      </c>
      <c r="Z24" s="272">
        <f t="shared" si="8"/>
        <v>5.4509999999999996</v>
      </c>
      <c r="AA24" s="272">
        <f t="shared" si="8"/>
        <v>5.524</v>
      </c>
      <c r="AB24" s="272">
        <f>AB26+AB25</f>
        <v>87.480999999999995</v>
      </c>
      <c r="AC24" s="272">
        <f>AC26+AC25</f>
        <v>87.662000000000006</v>
      </c>
      <c r="AD24" s="272">
        <f>AD26+AD25</f>
        <v>87.772000000000006</v>
      </c>
      <c r="AE24" s="272">
        <f>AE26+AE25</f>
        <v>87.673000000000002</v>
      </c>
    </row>
    <row r="25" spans="1:31" x14ac:dyDescent="0.3">
      <c r="A25" s="162" t="s">
        <v>370</v>
      </c>
      <c r="B25" s="8"/>
      <c r="C25" s="8"/>
      <c r="D25" s="8"/>
      <c r="E25" s="8"/>
      <c r="F25" s="8"/>
      <c r="G25" s="8"/>
      <c r="H25" s="8"/>
      <c r="I25" s="8"/>
      <c r="J25" s="342"/>
      <c r="K25" s="342"/>
      <c r="L25" s="342"/>
      <c r="M25" s="342"/>
      <c r="N25" s="342"/>
      <c r="O25" s="342"/>
      <c r="P25" s="342"/>
      <c r="Q25" s="342"/>
      <c r="R25" s="342"/>
      <c r="S25" s="342"/>
      <c r="T25" s="342">
        <v>0</v>
      </c>
      <c r="U25" s="342">
        <v>0</v>
      </c>
      <c r="V25" s="151">
        <v>0</v>
      </c>
      <c r="W25" s="151">
        <v>0</v>
      </c>
      <c r="X25" s="151">
        <v>0</v>
      </c>
      <c r="Y25" s="151">
        <v>0</v>
      </c>
      <c r="Z25" s="151">
        <v>0</v>
      </c>
      <c r="AA25" s="151">
        <v>0</v>
      </c>
      <c r="AB25" s="151">
        <v>82</v>
      </c>
      <c r="AC25" s="151">
        <v>82</v>
      </c>
      <c r="AD25" s="151">
        <v>82</v>
      </c>
      <c r="AE25" s="151">
        <v>82</v>
      </c>
    </row>
    <row r="26" spans="1:31" x14ac:dyDescent="0.3">
      <c r="A26" s="162" t="s">
        <v>221</v>
      </c>
      <c r="B26" s="189">
        <v>0</v>
      </c>
      <c r="C26" s="304">
        <v>0</v>
      </c>
      <c r="D26" s="304">
        <v>0</v>
      </c>
      <c r="E26" s="304">
        <v>0</v>
      </c>
      <c r="F26" s="304">
        <v>0</v>
      </c>
      <c r="G26" s="304">
        <v>0</v>
      </c>
      <c r="H26" s="304">
        <v>0</v>
      </c>
      <c r="I26" s="304">
        <v>0</v>
      </c>
      <c r="J26" s="273">
        <v>0</v>
      </c>
      <c r="K26" s="273">
        <v>0</v>
      </c>
      <c r="L26" s="273">
        <v>0</v>
      </c>
      <c r="M26" s="273">
        <v>0</v>
      </c>
      <c r="N26" s="273">
        <v>0</v>
      </c>
      <c r="O26" s="273">
        <v>0</v>
      </c>
      <c r="P26" s="273">
        <v>0</v>
      </c>
      <c r="Q26" s="273">
        <v>0</v>
      </c>
      <c r="R26" s="273">
        <v>3.8119999999999998</v>
      </c>
      <c r="S26" s="273">
        <v>4.8070000000000004</v>
      </c>
      <c r="T26" s="273">
        <v>14.614000000000001</v>
      </c>
      <c r="U26" s="273">
        <v>4.8739999999999997</v>
      </c>
      <c r="V26" s="157">
        <v>5.8490000000000002</v>
      </c>
      <c r="W26" s="157">
        <v>13.808</v>
      </c>
      <c r="X26" s="157">
        <v>5.95</v>
      </c>
      <c r="Y26" s="157">
        <v>5.0949999999999998</v>
      </c>
      <c r="Z26" s="157">
        <v>5.4509999999999996</v>
      </c>
      <c r="AA26" s="157">
        <v>5.524</v>
      </c>
      <c r="AB26" s="157">
        <v>5.4809999999999999</v>
      </c>
      <c r="AC26" s="157">
        <v>5.6619999999999999</v>
      </c>
      <c r="AD26" s="157">
        <v>5.7720000000000002</v>
      </c>
      <c r="AE26" s="157">
        <v>5.673</v>
      </c>
    </row>
    <row r="27" spans="1:31" x14ac:dyDescent="0.3">
      <c r="A27" s="191" t="s">
        <v>223</v>
      </c>
      <c r="B27" s="190">
        <v>0</v>
      </c>
      <c r="C27" s="190">
        <v>0</v>
      </c>
      <c r="D27" s="190">
        <v>0</v>
      </c>
      <c r="E27" s="190">
        <v>0</v>
      </c>
      <c r="F27" s="190">
        <v>0</v>
      </c>
      <c r="G27" s="190">
        <v>0</v>
      </c>
      <c r="H27" s="190">
        <v>0</v>
      </c>
      <c r="I27" s="190">
        <v>0</v>
      </c>
      <c r="J27" s="271">
        <v>0</v>
      </c>
      <c r="K27" s="271">
        <v>0</v>
      </c>
      <c r="L27" s="271">
        <v>0</v>
      </c>
      <c r="M27" s="271">
        <v>0</v>
      </c>
      <c r="N27" s="271">
        <f>N28</f>
        <v>44.594999999999999</v>
      </c>
      <c r="O27" s="271">
        <f>O28</f>
        <v>44.594999999999999</v>
      </c>
      <c r="P27" s="271">
        <f>P28</f>
        <v>44.594999999999999</v>
      </c>
      <c r="Q27" s="271">
        <f>Q28</f>
        <v>284.59500000000003</v>
      </c>
      <c r="R27" s="271">
        <f t="shared" ref="R27:AE27" si="9">R28+R29</f>
        <v>286.28100000000001</v>
      </c>
      <c r="S27" s="271">
        <f t="shared" si="9"/>
        <v>286.27300000000002</v>
      </c>
      <c r="T27" s="271">
        <f t="shared" si="9"/>
        <v>297.40100000000001</v>
      </c>
      <c r="U27" s="271">
        <f t="shared" si="9"/>
        <v>286.36200000000002</v>
      </c>
      <c r="V27" s="272">
        <f t="shared" si="9"/>
        <v>287.08500000000004</v>
      </c>
      <c r="W27" s="272">
        <f t="shared" si="9"/>
        <v>295.40200000000004</v>
      </c>
      <c r="X27" s="272">
        <f t="shared" si="9"/>
        <v>286.93900000000002</v>
      </c>
      <c r="Y27" s="272">
        <f t="shared" si="9"/>
        <v>287.42500000000001</v>
      </c>
      <c r="Z27" s="272">
        <f t="shared" si="9"/>
        <v>287.27700000000004</v>
      </c>
      <c r="AA27" s="272">
        <f t="shared" si="9"/>
        <v>287.49300000000005</v>
      </c>
      <c r="AB27" s="272">
        <f t="shared" si="9"/>
        <v>510.67500000000001</v>
      </c>
      <c r="AC27" s="272">
        <f t="shared" si="9"/>
        <v>510.67</v>
      </c>
      <c r="AD27" s="272">
        <f t="shared" si="9"/>
        <v>510.95800000000003</v>
      </c>
      <c r="AE27" s="272">
        <f t="shared" si="9"/>
        <v>510.84000000000003</v>
      </c>
    </row>
    <row r="28" spans="1:31" x14ac:dyDescent="0.3">
      <c r="A28" s="162" t="s">
        <v>222</v>
      </c>
      <c r="B28" s="189">
        <v>0</v>
      </c>
      <c r="C28" s="304">
        <v>0</v>
      </c>
      <c r="D28" s="304">
        <v>0</v>
      </c>
      <c r="E28" s="304">
        <v>0</v>
      </c>
      <c r="F28" s="304">
        <v>0</v>
      </c>
      <c r="G28" s="304">
        <v>0</v>
      </c>
      <c r="H28" s="304">
        <v>0</v>
      </c>
      <c r="I28" s="304">
        <v>0</v>
      </c>
      <c r="J28" s="273">
        <v>0</v>
      </c>
      <c r="K28" s="273">
        <v>0</v>
      </c>
      <c r="L28" s="273">
        <v>0</v>
      </c>
      <c r="M28" s="273">
        <v>0</v>
      </c>
      <c r="N28" s="273">
        <v>44.594999999999999</v>
      </c>
      <c r="O28" s="273">
        <v>44.594999999999999</v>
      </c>
      <c r="P28" s="273">
        <v>44.594999999999999</v>
      </c>
      <c r="Q28" s="273">
        <v>284.59500000000003</v>
      </c>
      <c r="R28" s="273">
        <v>284.59500000000003</v>
      </c>
      <c r="S28" s="273">
        <v>284.59500000000003</v>
      </c>
      <c r="T28" s="273">
        <v>284.59500000000003</v>
      </c>
      <c r="U28" s="273">
        <v>284.59500000000003</v>
      </c>
      <c r="V28" s="157">
        <v>284.59500000000003</v>
      </c>
      <c r="W28" s="157">
        <v>284.59500000000003</v>
      </c>
      <c r="X28" s="157">
        <v>284.59500000000003</v>
      </c>
      <c r="Y28" s="157">
        <v>284.59500000000003</v>
      </c>
      <c r="Z28" s="157">
        <v>284.59500000000003</v>
      </c>
      <c r="AA28" s="157">
        <v>284.59500000000003</v>
      </c>
      <c r="AB28" s="157">
        <v>507.51600000000002</v>
      </c>
      <c r="AC28" s="157">
        <v>507.51600000000002</v>
      </c>
      <c r="AD28" s="157">
        <v>507.51600000000002</v>
      </c>
      <c r="AE28" s="157">
        <v>507.51600000000002</v>
      </c>
    </row>
    <row r="29" spans="1:31" x14ac:dyDescent="0.3">
      <c r="A29" s="188" t="s">
        <v>221</v>
      </c>
      <c r="B29" s="304">
        <v>0</v>
      </c>
      <c r="C29" s="304">
        <v>0</v>
      </c>
      <c r="D29" s="304">
        <v>0</v>
      </c>
      <c r="E29" s="304">
        <v>0</v>
      </c>
      <c r="F29" s="304">
        <v>0</v>
      </c>
      <c r="G29" s="306">
        <v>0</v>
      </c>
      <c r="H29" s="304">
        <v>0</v>
      </c>
      <c r="I29" s="304">
        <v>0</v>
      </c>
      <c r="J29" s="273">
        <v>0</v>
      </c>
      <c r="K29" s="273">
        <v>0</v>
      </c>
      <c r="L29" s="273">
        <v>0</v>
      </c>
      <c r="M29" s="273">
        <v>0</v>
      </c>
      <c r="N29" s="273">
        <v>0</v>
      </c>
      <c r="O29" s="273">
        <v>0</v>
      </c>
      <c r="P29" s="273">
        <v>0</v>
      </c>
      <c r="Q29" s="273">
        <v>0</v>
      </c>
      <c r="R29" s="273">
        <v>1.6859999999999999</v>
      </c>
      <c r="S29" s="273">
        <v>1.6779999999999999</v>
      </c>
      <c r="T29" s="273">
        <v>12.805999999999999</v>
      </c>
      <c r="U29" s="273">
        <v>1.7669999999999999</v>
      </c>
      <c r="V29" s="157">
        <v>2.4900000000000002</v>
      </c>
      <c r="W29" s="157">
        <v>10.807</v>
      </c>
      <c r="X29" s="157">
        <v>2.3439999999999999</v>
      </c>
      <c r="Y29" s="157">
        <v>2.83</v>
      </c>
      <c r="Z29" s="157">
        <v>2.6819999999999999</v>
      </c>
      <c r="AA29" s="157">
        <v>2.8980000000000001</v>
      </c>
      <c r="AB29" s="157">
        <v>3.1589999999999998</v>
      </c>
      <c r="AC29" s="157">
        <v>3.1539999999999999</v>
      </c>
      <c r="AD29" s="157">
        <v>3.4420000000000002</v>
      </c>
      <c r="AE29" s="157">
        <v>3.3239999999999998</v>
      </c>
    </row>
    <row r="30" spans="1:31" x14ac:dyDescent="0.3">
      <c r="A30" s="309" t="s">
        <v>220</v>
      </c>
      <c r="B30" s="187">
        <f t="shared" ref="B30:AE30" si="10">B31+B32+B33</f>
        <v>7730.2420000000002</v>
      </c>
      <c r="C30" s="187">
        <f t="shared" si="10"/>
        <v>7602.735999999999</v>
      </c>
      <c r="D30" s="187">
        <f t="shared" si="10"/>
        <v>7862.1279999999997</v>
      </c>
      <c r="E30" s="187">
        <f t="shared" si="10"/>
        <v>7935.1240000000007</v>
      </c>
      <c r="F30" s="187">
        <f t="shared" si="10"/>
        <v>8006.9790000000003</v>
      </c>
      <c r="G30" s="187">
        <f t="shared" si="10"/>
        <v>8127.9870000000001</v>
      </c>
      <c r="H30" s="187">
        <f t="shared" si="10"/>
        <v>8546.482</v>
      </c>
      <c r="I30" s="187">
        <f t="shared" si="10"/>
        <v>8634.1290000000008</v>
      </c>
      <c r="J30" s="274">
        <f t="shared" si="10"/>
        <v>8692.7639999999992</v>
      </c>
      <c r="K30" s="274">
        <f t="shared" si="10"/>
        <v>8607.42</v>
      </c>
      <c r="L30" s="274">
        <f t="shared" si="10"/>
        <v>8677.6239999999998</v>
      </c>
      <c r="M30" s="274">
        <f t="shared" si="10"/>
        <v>8811.5590000000011</v>
      </c>
      <c r="N30" s="274">
        <f t="shared" si="10"/>
        <v>8935.1899999999987</v>
      </c>
      <c r="O30" s="274">
        <f t="shared" si="10"/>
        <v>9126.137999999999</v>
      </c>
      <c r="P30" s="274">
        <f t="shared" si="10"/>
        <v>9185.5390000000007</v>
      </c>
      <c r="Q30" s="274">
        <f t="shared" si="10"/>
        <v>9226.6949999999997</v>
      </c>
      <c r="R30" s="274">
        <f t="shared" si="10"/>
        <v>9301.7349999999988</v>
      </c>
      <c r="S30" s="274">
        <f t="shared" si="10"/>
        <v>8863.2420000000002</v>
      </c>
      <c r="T30" s="274">
        <f t="shared" si="10"/>
        <v>12421.028000000002</v>
      </c>
      <c r="U30" s="274">
        <f t="shared" si="10"/>
        <v>12615.065000000001</v>
      </c>
      <c r="V30" s="135">
        <f t="shared" si="10"/>
        <v>12755.591</v>
      </c>
      <c r="W30" s="135">
        <f t="shared" si="10"/>
        <v>12824.373</v>
      </c>
      <c r="X30" s="135">
        <f t="shared" si="10"/>
        <v>12667.407999999999</v>
      </c>
      <c r="Y30" s="135">
        <f t="shared" si="10"/>
        <v>13843.372999999998</v>
      </c>
      <c r="Z30" s="135">
        <f t="shared" si="10"/>
        <v>14172.548999999999</v>
      </c>
      <c r="AA30" s="135">
        <f t="shared" si="10"/>
        <v>14283.739</v>
      </c>
      <c r="AB30" s="343">
        <f t="shared" si="10"/>
        <v>14653.058999999999</v>
      </c>
      <c r="AC30" s="343">
        <f t="shared" si="10"/>
        <v>14622.298999999999</v>
      </c>
      <c r="AD30" s="343">
        <f t="shared" si="10"/>
        <v>14838.351999999999</v>
      </c>
      <c r="AE30" s="343">
        <f t="shared" si="10"/>
        <v>14919.022999999999</v>
      </c>
    </row>
    <row r="31" spans="1:31" x14ac:dyDescent="0.3">
      <c r="A31" s="162" t="s">
        <v>219</v>
      </c>
      <c r="B31" s="185">
        <v>6723.8130000000001</v>
      </c>
      <c r="C31" s="186">
        <v>6591.3329999999996</v>
      </c>
      <c r="D31" s="186">
        <v>6864.7370000000001</v>
      </c>
      <c r="E31" s="186">
        <v>6911.0050000000001</v>
      </c>
      <c r="F31" s="186">
        <v>6956.3220000000001</v>
      </c>
      <c r="G31" s="186">
        <v>7102.4679999999998</v>
      </c>
      <c r="H31" s="186">
        <f>7096.413</f>
        <v>7096.4129999999996</v>
      </c>
      <c r="I31" s="186">
        <v>7130.4840000000004</v>
      </c>
      <c r="J31" s="273">
        <v>7209.8819999999996</v>
      </c>
      <c r="K31" s="273">
        <v>7101.5870000000004</v>
      </c>
      <c r="L31" s="273">
        <v>7179.6779999999999</v>
      </c>
      <c r="M31" s="273">
        <v>7284.9269999999997</v>
      </c>
      <c r="N31" s="273">
        <v>7428.2449999999999</v>
      </c>
      <c r="O31" s="273">
        <v>7626.9679999999998</v>
      </c>
      <c r="P31" s="273">
        <v>7720.232</v>
      </c>
      <c r="Q31" s="273">
        <v>7724.9960000000001</v>
      </c>
      <c r="R31" s="273">
        <v>7787.1120000000001</v>
      </c>
      <c r="S31" s="273">
        <v>7374.3559999999998</v>
      </c>
      <c r="T31" s="273">
        <v>10222.923000000001</v>
      </c>
      <c r="U31" s="273">
        <v>10320.572</v>
      </c>
      <c r="V31" s="157">
        <v>10595.434999999999</v>
      </c>
      <c r="W31" s="157">
        <v>10648.018</v>
      </c>
      <c r="X31" s="157">
        <v>10205.172</v>
      </c>
      <c r="Y31" s="157">
        <v>11366.648999999999</v>
      </c>
      <c r="Z31" s="157">
        <v>11605.651</v>
      </c>
      <c r="AA31" s="157">
        <v>11722.427</v>
      </c>
      <c r="AB31" s="344">
        <v>11797.851000000001</v>
      </c>
      <c r="AC31" s="344">
        <v>11758.017</v>
      </c>
      <c r="AD31" s="344">
        <v>11971.593999999999</v>
      </c>
      <c r="AE31" s="344">
        <v>12026.99</v>
      </c>
    </row>
    <row r="32" spans="1:31" x14ac:dyDescent="0.3">
      <c r="A32" s="162" t="s">
        <v>218</v>
      </c>
      <c r="B32" s="185">
        <f>112.988+0.688</f>
        <v>113.676</v>
      </c>
      <c r="C32" s="186">
        <f>118.1+0.55</f>
        <v>118.64999999999999</v>
      </c>
      <c r="D32" s="186">
        <f>104.175+0.463</f>
        <v>104.63799999999999</v>
      </c>
      <c r="E32" s="186">
        <f>73.951+0.675</f>
        <v>74.625999999999991</v>
      </c>
      <c r="F32" s="186">
        <f>99.639+1.525</f>
        <v>101.164</v>
      </c>
      <c r="G32" s="186">
        <f>75.138+0.888</f>
        <v>76.02600000000001</v>
      </c>
      <c r="H32" s="186">
        <f>499.726+0.85</f>
        <v>500.57600000000002</v>
      </c>
      <c r="I32" s="186">
        <f>549.213+0.95</f>
        <v>550.16300000000001</v>
      </c>
      <c r="J32" s="273">
        <f>527.3+2.1</f>
        <v>529.4</v>
      </c>
      <c r="K32" s="273">
        <f>551.113+1.238</f>
        <v>552.35100000000011</v>
      </c>
      <c r="L32" s="273">
        <f>541.901+2.563</f>
        <v>544.46399999999994</v>
      </c>
      <c r="M32" s="273">
        <f>580.55+4.488</f>
        <v>585.03800000000001</v>
      </c>
      <c r="N32" s="273">
        <f>559.326+6.025</f>
        <v>565.351</v>
      </c>
      <c r="O32" s="273">
        <f>550.538+7.038</f>
        <v>557.57600000000002</v>
      </c>
      <c r="P32" s="273">
        <f>523.05+0.663</f>
        <v>523.71299999999997</v>
      </c>
      <c r="Q32" s="273">
        <f>546.638+0.913</f>
        <v>547.55100000000004</v>
      </c>
      <c r="R32" s="273">
        <f>559.7+0.775</f>
        <v>560.47500000000002</v>
      </c>
      <c r="S32" s="273">
        <v>534.73800000000006</v>
      </c>
      <c r="T32" s="273">
        <v>1250.7629999999999</v>
      </c>
      <c r="U32" s="273">
        <v>1347.1510000000001</v>
      </c>
      <c r="V32" s="157">
        <v>1212.8140000000001</v>
      </c>
      <c r="W32" s="157">
        <f>1228.663+0.35</f>
        <v>1229.0129999999999</v>
      </c>
      <c r="X32" s="157">
        <f>1206.363+11.85</f>
        <v>1218.213</v>
      </c>
      <c r="Y32" s="157">
        <f>1203.651+29.05</f>
        <v>1232.701</v>
      </c>
      <c r="Z32" s="157">
        <f>1247.775+1.2+73.9</f>
        <v>1322.8750000000002</v>
      </c>
      <c r="AA32" s="157">
        <f>1228.301+88.988</f>
        <v>1317.289</v>
      </c>
      <c r="AB32" s="344">
        <f>1359.476+85.6</f>
        <v>1445.076</v>
      </c>
      <c r="AC32" s="344">
        <v>1454.15</v>
      </c>
      <c r="AD32" s="344">
        <v>1456.626</v>
      </c>
      <c r="AE32" s="344">
        <v>1481.9010000000001</v>
      </c>
    </row>
    <row r="33" spans="1:31" x14ac:dyDescent="0.3">
      <c r="A33" s="162" t="s">
        <v>217</v>
      </c>
      <c r="B33" s="185">
        <v>892.75300000000004</v>
      </c>
      <c r="C33" s="186">
        <v>892.75300000000004</v>
      </c>
      <c r="D33" s="186">
        <v>892.75300000000004</v>
      </c>
      <c r="E33" s="186">
        <v>949.49300000000005</v>
      </c>
      <c r="F33" s="186">
        <v>949.49300000000005</v>
      </c>
      <c r="G33" s="186">
        <v>949.49300000000005</v>
      </c>
      <c r="H33" s="186">
        <v>949.49300000000005</v>
      </c>
      <c r="I33" s="186">
        <v>953.48199999999997</v>
      </c>
      <c r="J33" s="273">
        <v>953.48199999999997</v>
      </c>
      <c r="K33" s="273">
        <v>953.48199999999997</v>
      </c>
      <c r="L33" s="273">
        <v>953.48199999999997</v>
      </c>
      <c r="M33" s="273">
        <v>941.59400000000005</v>
      </c>
      <c r="N33" s="273">
        <v>941.59400000000005</v>
      </c>
      <c r="O33" s="273">
        <v>941.59400000000005</v>
      </c>
      <c r="P33" s="273">
        <v>941.59400000000005</v>
      </c>
      <c r="Q33" s="273">
        <v>954.14800000000002</v>
      </c>
      <c r="R33" s="273">
        <v>954.14800000000002</v>
      </c>
      <c r="S33" s="273">
        <v>954.14800000000002</v>
      </c>
      <c r="T33" s="273">
        <v>947.34199999999998</v>
      </c>
      <c r="U33" s="273">
        <v>947.34199999999998</v>
      </c>
      <c r="V33" s="157">
        <v>947.34199999999998</v>
      </c>
      <c r="W33" s="157">
        <v>947.34199999999998</v>
      </c>
      <c r="X33" s="157">
        <v>1244.0229999999999</v>
      </c>
      <c r="Y33" s="157">
        <v>1244.0229999999999</v>
      </c>
      <c r="Z33" s="157">
        <v>1244.0229999999999</v>
      </c>
      <c r="AA33" s="157">
        <v>1244.0229999999999</v>
      </c>
      <c r="AB33" s="344">
        <v>1410.1320000000001</v>
      </c>
      <c r="AC33" s="344">
        <v>1410.1320000000001</v>
      </c>
      <c r="AD33" s="344">
        <v>1410.1320000000001</v>
      </c>
      <c r="AE33" s="344">
        <v>1410.1320000000001</v>
      </c>
    </row>
    <row r="34" spans="1:31" x14ac:dyDescent="0.3">
      <c r="A34" s="162"/>
      <c r="B34" s="185"/>
      <c r="C34" s="162"/>
      <c r="D34" s="162"/>
      <c r="E34" s="162"/>
      <c r="F34" s="162"/>
      <c r="G34" s="162"/>
      <c r="H34" s="162"/>
      <c r="I34" s="162"/>
      <c r="J34" s="275"/>
      <c r="K34" s="275"/>
      <c r="L34" s="275"/>
      <c r="M34" s="275"/>
      <c r="N34" s="275"/>
      <c r="O34" s="275"/>
      <c r="P34" s="275"/>
      <c r="Q34" s="275"/>
      <c r="R34" s="275"/>
      <c r="S34" s="275"/>
      <c r="T34" s="275"/>
      <c r="U34" s="275"/>
      <c r="V34" s="276"/>
      <c r="W34" s="276"/>
      <c r="X34" s="276"/>
      <c r="Y34" s="276"/>
      <c r="Z34" s="276"/>
      <c r="AA34" s="276"/>
      <c r="AB34" s="276"/>
      <c r="AC34" s="276"/>
      <c r="AD34" s="276"/>
      <c r="AE34" s="276"/>
    </row>
    <row r="35" spans="1:31" x14ac:dyDescent="0.3">
      <c r="A35" s="309" t="s">
        <v>216</v>
      </c>
      <c r="B35" s="184">
        <f t="shared" ref="B35:AE38" si="11">B30*0.08</f>
        <v>618.41935999999998</v>
      </c>
      <c r="C35" s="184">
        <f t="shared" si="11"/>
        <v>608.2188799999999</v>
      </c>
      <c r="D35" s="184">
        <f t="shared" si="11"/>
        <v>628.97023999999999</v>
      </c>
      <c r="E35" s="184">
        <f t="shared" si="11"/>
        <v>634.80992000000003</v>
      </c>
      <c r="F35" s="184">
        <f t="shared" si="11"/>
        <v>640.55831999999998</v>
      </c>
      <c r="G35" s="184">
        <f t="shared" si="11"/>
        <v>650.23896000000002</v>
      </c>
      <c r="H35" s="184">
        <f t="shared" si="11"/>
        <v>683.71856000000002</v>
      </c>
      <c r="I35" s="184">
        <f t="shared" si="11"/>
        <v>690.73032000000012</v>
      </c>
      <c r="J35" s="274">
        <f t="shared" si="11"/>
        <v>695.42111999999997</v>
      </c>
      <c r="K35" s="274">
        <f t="shared" si="11"/>
        <v>688.59360000000004</v>
      </c>
      <c r="L35" s="274">
        <f t="shared" si="11"/>
        <v>694.20992000000001</v>
      </c>
      <c r="M35" s="274">
        <f t="shared" si="11"/>
        <v>704.92472000000009</v>
      </c>
      <c r="N35" s="274">
        <f t="shared" si="11"/>
        <v>714.81519999999989</v>
      </c>
      <c r="O35" s="274">
        <f t="shared" si="11"/>
        <v>730.09103999999991</v>
      </c>
      <c r="P35" s="274">
        <f t="shared" si="11"/>
        <v>734.84312000000011</v>
      </c>
      <c r="Q35" s="274">
        <f t="shared" si="11"/>
        <v>738.13559999999995</v>
      </c>
      <c r="R35" s="274">
        <f t="shared" si="11"/>
        <v>744.13879999999995</v>
      </c>
      <c r="S35" s="274">
        <f t="shared" si="11"/>
        <v>709.05936000000008</v>
      </c>
      <c r="T35" s="274">
        <f t="shared" si="11"/>
        <v>993.68224000000021</v>
      </c>
      <c r="U35" s="274">
        <f t="shared" si="11"/>
        <v>1009.2052000000001</v>
      </c>
      <c r="V35" s="135">
        <f t="shared" si="11"/>
        <v>1020.4472800000001</v>
      </c>
      <c r="W35" s="135">
        <f t="shared" si="11"/>
        <v>1025.94984</v>
      </c>
      <c r="X35" s="135">
        <f t="shared" si="11"/>
        <v>1013.39264</v>
      </c>
      <c r="Y35" s="135">
        <f t="shared" si="11"/>
        <v>1107.4698399999997</v>
      </c>
      <c r="Z35" s="135">
        <f t="shared" si="11"/>
        <v>1133.8039200000001</v>
      </c>
      <c r="AA35" s="135">
        <f t="shared" si="11"/>
        <v>1142.69912</v>
      </c>
      <c r="AB35" s="135">
        <f t="shared" si="11"/>
        <v>1172.2447199999999</v>
      </c>
      <c r="AC35" s="135">
        <f t="shared" si="11"/>
        <v>1169.7839199999999</v>
      </c>
      <c r="AD35" s="135">
        <f t="shared" si="11"/>
        <v>1187.06816</v>
      </c>
      <c r="AE35" s="135">
        <f t="shared" si="11"/>
        <v>1193.5218399999999</v>
      </c>
    </row>
    <row r="36" spans="1:31" x14ac:dyDescent="0.3">
      <c r="A36" s="162" t="s">
        <v>215</v>
      </c>
      <c r="B36" s="183">
        <f t="shared" si="11"/>
        <v>537.90503999999999</v>
      </c>
      <c r="C36" s="182">
        <f t="shared" si="11"/>
        <v>527.30664000000002</v>
      </c>
      <c r="D36" s="182">
        <f t="shared" si="11"/>
        <v>549.17896000000007</v>
      </c>
      <c r="E36" s="182">
        <f t="shared" si="11"/>
        <v>552.88040000000001</v>
      </c>
      <c r="F36" s="182">
        <f t="shared" si="11"/>
        <v>556.50576000000001</v>
      </c>
      <c r="G36" s="182">
        <f t="shared" si="11"/>
        <v>568.19744000000003</v>
      </c>
      <c r="H36" s="182">
        <f t="shared" si="11"/>
        <v>567.71303999999998</v>
      </c>
      <c r="I36" s="182">
        <f t="shared" si="11"/>
        <v>570.43871999999999</v>
      </c>
      <c r="J36" s="273">
        <f t="shared" si="11"/>
        <v>576.79056000000003</v>
      </c>
      <c r="K36" s="273">
        <f t="shared" si="11"/>
        <v>568.12696000000005</v>
      </c>
      <c r="L36" s="273">
        <f t="shared" si="11"/>
        <v>574.37423999999999</v>
      </c>
      <c r="M36" s="273">
        <f t="shared" si="11"/>
        <v>582.79416000000003</v>
      </c>
      <c r="N36" s="273">
        <f t="shared" si="11"/>
        <v>594.25959999999998</v>
      </c>
      <c r="O36" s="273">
        <f t="shared" si="11"/>
        <v>610.15743999999995</v>
      </c>
      <c r="P36" s="273">
        <f t="shared" si="11"/>
        <v>617.61856</v>
      </c>
      <c r="Q36" s="273">
        <f t="shared" si="11"/>
        <v>617.99968000000001</v>
      </c>
      <c r="R36" s="273">
        <f t="shared" si="11"/>
        <v>622.96896000000004</v>
      </c>
      <c r="S36" s="273">
        <f t="shared" si="11"/>
        <v>589.94848000000002</v>
      </c>
      <c r="T36" s="273">
        <f t="shared" si="11"/>
        <v>817.83384000000012</v>
      </c>
      <c r="U36" s="273">
        <f t="shared" si="11"/>
        <v>825.64576</v>
      </c>
      <c r="V36" s="157">
        <f t="shared" si="11"/>
        <v>847.63479999999993</v>
      </c>
      <c r="W36" s="157">
        <f t="shared" si="11"/>
        <v>851.84144000000003</v>
      </c>
      <c r="X36" s="157">
        <f t="shared" si="11"/>
        <v>816.41376000000002</v>
      </c>
      <c r="Y36" s="157">
        <f t="shared" si="11"/>
        <v>909.33191999999997</v>
      </c>
      <c r="Z36" s="157">
        <f t="shared" si="11"/>
        <v>928.45208000000002</v>
      </c>
      <c r="AA36" s="157">
        <f t="shared" si="11"/>
        <v>937.79416000000003</v>
      </c>
      <c r="AB36" s="157">
        <f t="shared" si="11"/>
        <v>943.82808000000011</v>
      </c>
      <c r="AC36" s="157">
        <f t="shared" si="11"/>
        <v>940.64135999999996</v>
      </c>
      <c r="AD36" s="157">
        <f t="shared" si="11"/>
        <v>957.72751999999991</v>
      </c>
      <c r="AE36" s="157">
        <f t="shared" si="11"/>
        <v>962.15920000000006</v>
      </c>
    </row>
    <row r="37" spans="1:31" x14ac:dyDescent="0.3">
      <c r="A37" s="162" t="s">
        <v>214</v>
      </c>
      <c r="B37" s="183">
        <f t="shared" si="11"/>
        <v>9.0940799999999999</v>
      </c>
      <c r="C37" s="182">
        <f t="shared" si="11"/>
        <v>9.4919999999999991</v>
      </c>
      <c r="D37" s="182">
        <f t="shared" si="11"/>
        <v>8.3710399999999989</v>
      </c>
      <c r="E37" s="182">
        <f t="shared" si="11"/>
        <v>5.9700799999999994</v>
      </c>
      <c r="F37" s="182">
        <f t="shared" si="11"/>
        <v>8.0931200000000008</v>
      </c>
      <c r="G37" s="182">
        <f t="shared" si="11"/>
        <v>6.0820800000000013</v>
      </c>
      <c r="H37" s="182">
        <f t="shared" si="11"/>
        <v>40.046080000000003</v>
      </c>
      <c r="I37" s="182">
        <f t="shared" si="11"/>
        <v>44.013040000000004</v>
      </c>
      <c r="J37" s="273">
        <f t="shared" si="11"/>
        <v>42.351999999999997</v>
      </c>
      <c r="K37" s="273">
        <f t="shared" si="11"/>
        <v>44.188080000000006</v>
      </c>
      <c r="L37" s="273">
        <f t="shared" si="11"/>
        <v>43.557119999999998</v>
      </c>
      <c r="M37" s="273">
        <f t="shared" si="11"/>
        <v>46.803040000000003</v>
      </c>
      <c r="N37" s="273">
        <f t="shared" si="11"/>
        <v>45.228079999999999</v>
      </c>
      <c r="O37" s="273">
        <f t="shared" si="11"/>
        <v>44.606080000000006</v>
      </c>
      <c r="P37" s="273">
        <f t="shared" si="11"/>
        <v>41.897039999999997</v>
      </c>
      <c r="Q37" s="273">
        <f t="shared" si="11"/>
        <v>43.804080000000006</v>
      </c>
      <c r="R37" s="273">
        <f t="shared" si="11"/>
        <v>44.838000000000001</v>
      </c>
      <c r="S37" s="273">
        <f t="shared" si="11"/>
        <v>42.779040000000002</v>
      </c>
      <c r="T37" s="273">
        <f t="shared" si="11"/>
        <v>100.06103999999999</v>
      </c>
      <c r="U37" s="273">
        <f t="shared" si="11"/>
        <v>107.77208</v>
      </c>
      <c r="V37" s="157">
        <f t="shared" si="11"/>
        <v>97.025120000000015</v>
      </c>
      <c r="W37" s="157">
        <f t="shared" si="11"/>
        <v>98.321039999999996</v>
      </c>
      <c r="X37" s="157">
        <f t="shared" si="11"/>
        <v>97.457040000000006</v>
      </c>
      <c r="Y37" s="157">
        <f t="shared" si="11"/>
        <v>98.616080000000011</v>
      </c>
      <c r="Z37" s="157">
        <f t="shared" si="11"/>
        <v>105.83000000000003</v>
      </c>
      <c r="AA37" s="157">
        <f t="shared" si="11"/>
        <v>105.38312000000001</v>
      </c>
      <c r="AB37" s="157">
        <f t="shared" si="11"/>
        <v>115.60608000000001</v>
      </c>
      <c r="AC37" s="157">
        <f t="shared" si="11"/>
        <v>116.33200000000001</v>
      </c>
      <c r="AD37" s="157">
        <f t="shared" si="11"/>
        <v>116.53008</v>
      </c>
      <c r="AE37" s="157">
        <f t="shared" si="11"/>
        <v>118.55208</v>
      </c>
    </row>
    <row r="38" spans="1:31" x14ac:dyDescent="0.3">
      <c r="A38" s="181" t="s">
        <v>213</v>
      </c>
      <c r="B38" s="180">
        <f t="shared" si="11"/>
        <v>71.420240000000007</v>
      </c>
      <c r="C38" s="179">
        <f t="shared" si="11"/>
        <v>71.420240000000007</v>
      </c>
      <c r="D38" s="179">
        <f t="shared" si="11"/>
        <v>71.420240000000007</v>
      </c>
      <c r="E38" s="179">
        <f t="shared" si="11"/>
        <v>75.959440000000001</v>
      </c>
      <c r="F38" s="179">
        <f t="shared" si="11"/>
        <v>75.959440000000001</v>
      </c>
      <c r="G38" s="179">
        <f t="shared" si="11"/>
        <v>75.959440000000001</v>
      </c>
      <c r="H38" s="179">
        <f t="shared" si="11"/>
        <v>75.959440000000001</v>
      </c>
      <c r="I38" s="179">
        <f t="shared" si="11"/>
        <v>76.278559999999999</v>
      </c>
      <c r="J38" s="277">
        <f t="shared" si="11"/>
        <v>76.278559999999999</v>
      </c>
      <c r="K38" s="277">
        <f t="shared" si="11"/>
        <v>76.278559999999999</v>
      </c>
      <c r="L38" s="277">
        <f t="shared" si="11"/>
        <v>76.278559999999999</v>
      </c>
      <c r="M38" s="277">
        <f t="shared" si="11"/>
        <v>75.327520000000007</v>
      </c>
      <c r="N38" s="277">
        <f t="shared" si="11"/>
        <v>75.327520000000007</v>
      </c>
      <c r="O38" s="277">
        <f t="shared" si="11"/>
        <v>75.327520000000007</v>
      </c>
      <c r="P38" s="277">
        <f t="shared" si="11"/>
        <v>75.327520000000007</v>
      </c>
      <c r="Q38" s="277">
        <f t="shared" si="11"/>
        <v>76.33184</v>
      </c>
      <c r="R38" s="277">
        <f t="shared" si="11"/>
        <v>76.33184</v>
      </c>
      <c r="S38" s="277">
        <f t="shared" si="11"/>
        <v>76.33184</v>
      </c>
      <c r="T38" s="277">
        <f t="shared" si="11"/>
        <v>75.787360000000007</v>
      </c>
      <c r="U38" s="277">
        <f t="shared" si="11"/>
        <v>75.787360000000007</v>
      </c>
      <c r="V38" s="278">
        <f t="shared" si="11"/>
        <v>75.787360000000007</v>
      </c>
      <c r="W38" s="278">
        <f t="shared" si="11"/>
        <v>75.787360000000007</v>
      </c>
      <c r="X38" s="278">
        <f t="shared" si="11"/>
        <v>99.521839999999997</v>
      </c>
      <c r="Y38" s="278">
        <f t="shared" si="11"/>
        <v>99.521839999999997</v>
      </c>
      <c r="Z38" s="278">
        <f t="shared" si="11"/>
        <v>99.521839999999997</v>
      </c>
      <c r="AA38" s="278">
        <f t="shared" si="11"/>
        <v>99.521839999999997</v>
      </c>
      <c r="AB38" s="278">
        <f t="shared" si="11"/>
        <v>112.81056000000001</v>
      </c>
      <c r="AC38" s="278">
        <f t="shared" si="11"/>
        <v>112.81056000000001</v>
      </c>
      <c r="AD38" s="278">
        <f t="shared" si="11"/>
        <v>112.81056000000001</v>
      </c>
      <c r="AE38" s="278">
        <f t="shared" si="11"/>
        <v>112.81056000000001</v>
      </c>
    </row>
    <row r="39" spans="1:31" s="327" customFormat="1" x14ac:dyDescent="0.3">
      <c r="A39" s="364"/>
      <c r="B39" s="364"/>
      <c r="C39" s="364"/>
      <c r="D39" s="364"/>
      <c r="E39" s="364"/>
      <c r="F39" s="364"/>
      <c r="G39" s="364"/>
      <c r="H39" s="364"/>
      <c r="I39" s="364"/>
      <c r="J39" s="364"/>
      <c r="K39" s="364"/>
      <c r="L39" s="364"/>
      <c r="M39" s="364"/>
      <c r="N39" s="364"/>
      <c r="O39" s="364"/>
      <c r="P39" s="364"/>
      <c r="Q39" s="365"/>
      <c r="R39" s="365"/>
      <c r="S39" s="365"/>
      <c r="T39" s="365"/>
      <c r="U39" s="365"/>
      <c r="V39" s="365"/>
      <c r="W39" s="365"/>
      <c r="X39" s="365"/>
      <c r="Y39" s="365"/>
      <c r="Z39" s="365"/>
      <c r="AA39" s="365"/>
      <c r="AB39" s="365"/>
      <c r="AC39" s="365"/>
      <c r="AD39" s="365"/>
      <c r="AE39" s="365"/>
    </row>
    <row r="40" spans="1:31" s="327" customFormat="1" x14ac:dyDescent="0.3">
      <c r="B40" s="366"/>
      <c r="C40" s="366"/>
      <c r="D40" s="366"/>
      <c r="E40" s="366"/>
      <c r="F40" s="366"/>
      <c r="G40" s="366"/>
      <c r="H40" s="366"/>
      <c r="I40" s="366"/>
      <c r="J40" s="366"/>
      <c r="K40" s="366"/>
      <c r="L40" s="366"/>
      <c r="M40" s="366"/>
      <c r="N40" s="366"/>
      <c r="O40" s="366"/>
      <c r="P40" s="366"/>
      <c r="Q40" s="365"/>
      <c r="R40" s="365"/>
      <c r="S40" s="365"/>
      <c r="T40" s="365"/>
      <c r="U40" s="365"/>
      <c r="V40" s="365"/>
      <c r="W40" s="365"/>
      <c r="X40" s="365"/>
      <c r="Y40" s="365"/>
      <c r="Z40" s="365"/>
      <c r="AA40" s="365"/>
      <c r="AB40" s="365"/>
      <c r="AC40" s="365"/>
      <c r="AD40" s="365"/>
      <c r="AE40" s="365"/>
    </row>
    <row r="41" spans="1:31" s="327" customFormat="1" x14ac:dyDescent="0.3">
      <c r="Q41" s="365"/>
      <c r="R41" s="365"/>
      <c r="S41" s="365"/>
      <c r="T41" s="365"/>
      <c r="U41" s="365"/>
      <c r="V41" s="365"/>
      <c r="W41" s="365"/>
      <c r="X41" s="365"/>
      <c r="Y41" s="365"/>
      <c r="Z41" s="365"/>
      <c r="AA41" s="365"/>
      <c r="AB41" s="365"/>
      <c r="AC41" s="365"/>
      <c r="AD41" s="365"/>
      <c r="AE41" s="365"/>
    </row>
    <row r="42" spans="1:31" s="327" customFormat="1" x14ac:dyDescent="0.3">
      <c r="Q42" s="365"/>
      <c r="R42" s="365"/>
      <c r="S42" s="365"/>
      <c r="T42" s="365"/>
      <c r="U42" s="365"/>
      <c r="V42" s="365"/>
      <c r="W42" s="365"/>
      <c r="X42" s="365"/>
      <c r="Y42" s="365"/>
      <c r="Z42" s="365"/>
      <c r="AA42" s="365"/>
      <c r="AB42" s="365"/>
      <c r="AC42" s="365"/>
      <c r="AD42" s="365"/>
      <c r="AE42" s="365"/>
    </row>
    <row r="43" spans="1:31" s="327" customFormat="1" x14ac:dyDescent="0.3">
      <c r="Q43" s="365"/>
      <c r="R43" s="365"/>
      <c r="S43" s="365"/>
      <c r="T43" s="365"/>
      <c r="U43" s="365"/>
      <c r="V43" s="365"/>
      <c r="W43" s="365"/>
      <c r="X43" s="365"/>
      <c r="Y43" s="365"/>
      <c r="Z43" s="365"/>
      <c r="AA43" s="365"/>
      <c r="AB43" s="365"/>
      <c r="AC43" s="365"/>
      <c r="AD43" s="365"/>
      <c r="AE43" s="365"/>
    </row>
    <row r="44" spans="1:31" s="327" customFormat="1" x14ac:dyDescent="0.3">
      <c r="Q44" s="365"/>
      <c r="R44" s="365"/>
      <c r="S44" s="365"/>
      <c r="T44" s="365"/>
      <c r="U44" s="365"/>
      <c r="V44" s="365"/>
      <c r="W44" s="365"/>
      <c r="X44" s="365"/>
      <c r="Y44" s="365"/>
      <c r="Z44" s="365"/>
      <c r="AA44" s="365"/>
      <c r="AB44" s="365"/>
      <c r="AC44" s="365"/>
      <c r="AD44" s="365"/>
      <c r="AE44" s="365"/>
    </row>
    <row r="45" spans="1:31" s="327" customFormat="1" x14ac:dyDescent="0.3">
      <c r="Q45" s="365"/>
      <c r="R45" s="365"/>
      <c r="S45" s="365"/>
      <c r="T45" s="365"/>
      <c r="U45" s="365"/>
      <c r="V45" s="365"/>
      <c r="W45" s="365"/>
      <c r="X45" s="365"/>
      <c r="Y45" s="365"/>
      <c r="Z45" s="365"/>
      <c r="AA45" s="365"/>
      <c r="AB45" s="365"/>
      <c r="AC45" s="365"/>
      <c r="AD45" s="365"/>
      <c r="AE45" s="365"/>
    </row>
    <row r="46" spans="1:31" s="327" customFormat="1" x14ac:dyDescent="0.3">
      <c r="Q46" s="365"/>
      <c r="R46" s="365"/>
      <c r="S46" s="365"/>
      <c r="T46" s="365"/>
      <c r="U46" s="365"/>
      <c r="V46" s="365"/>
      <c r="W46" s="365"/>
      <c r="X46" s="365"/>
      <c r="Y46" s="365"/>
      <c r="Z46" s="365"/>
      <c r="AA46" s="365"/>
      <c r="AB46" s="365"/>
      <c r="AC46" s="365"/>
      <c r="AD46" s="365"/>
      <c r="AE46" s="365"/>
    </row>
    <row r="47" spans="1:31" s="327" customFormat="1" x14ac:dyDescent="0.3">
      <c r="Q47" s="365"/>
      <c r="R47" s="365"/>
      <c r="S47" s="365"/>
      <c r="T47" s="365"/>
      <c r="U47" s="365"/>
      <c r="V47" s="365"/>
      <c r="W47" s="365"/>
      <c r="X47" s="365"/>
      <c r="Y47" s="365"/>
      <c r="Z47" s="365"/>
      <c r="AA47" s="365"/>
      <c r="AB47" s="365"/>
      <c r="AC47" s="365"/>
      <c r="AD47" s="365"/>
      <c r="AE47" s="365"/>
    </row>
    <row r="48" spans="1:31" s="327" customFormat="1" x14ac:dyDescent="0.3">
      <c r="Q48" s="365"/>
      <c r="R48" s="365"/>
      <c r="S48" s="365"/>
      <c r="T48" s="365"/>
      <c r="U48" s="365"/>
      <c r="V48" s="365"/>
      <c r="W48" s="365"/>
      <c r="X48" s="365"/>
      <c r="Y48" s="365"/>
      <c r="Z48" s="365"/>
      <c r="AA48" s="365"/>
      <c r="AB48" s="365"/>
      <c r="AC48" s="365"/>
      <c r="AD48" s="365"/>
      <c r="AE48" s="365"/>
    </row>
    <row r="49" spans="17:31" s="327" customFormat="1" x14ac:dyDescent="0.3">
      <c r="Q49" s="365"/>
      <c r="R49" s="365"/>
      <c r="S49" s="365"/>
      <c r="T49" s="365"/>
      <c r="U49" s="365"/>
      <c r="V49" s="365"/>
      <c r="W49" s="365"/>
      <c r="X49" s="365"/>
      <c r="Y49" s="365"/>
      <c r="Z49" s="365"/>
      <c r="AA49" s="365"/>
      <c r="AB49" s="365"/>
      <c r="AC49" s="365"/>
      <c r="AD49" s="365"/>
      <c r="AE49" s="365"/>
    </row>
    <row r="50" spans="17:31" s="327" customFormat="1" x14ac:dyDescent="0.3">
      <c r="Q50" s="365"/>
      <c r="R50" s="365"/>
      <c r="S50" s="365"/>
      <c r="T50" s="365"/>
      <c r="U50" s="365"/>
      <c r="V50" s="365"/>
      <c r="W50" s="365"/>
      <c r="X50" s="365"/>
      <c r="Y50" s="365"/>
      <c r="Z50" s="365"/>
      <c r="AA50" s="365"/>
      <c r="AB50" s="365"/>
      <c r="AC50" s="365"/>
      <c r="AD50" s="365"/>
      <c r="AE50" s="365"/>
    </row>
    <row r="51" spans="17:31" s="327" customFormat="1" x14ac:dyDescent="0.3">
      <c r="Q51" s="365"/>
      <c r="R51" s="365"/>
      <c r="S51" s="365"/>
      <c r="T51" s="365"/>
      <c r="U51" s="365"/>
      <c r="V51" s="365"/>
      <c r="W51" s="365"/>
      <c r="X51" s="365"/>
      <c r="Y51" s="365"/>
      <c r="Z51" s="365"/>
      <c r="AA51" s="365"/>
      <c r="AB51" s="365"/>
      <c r="AC51" s="365"/>
      <c r="AD51" s="365"/>
      <c r="AE51" s="365"/>
    </row>
    <row r="52" spans="17:31" s="327" customFormat="1" x14ac:dyDescent="0.3">
      <c r="Q52" s="365"/>
      <c r="R52" s="365"/>
      <c r="S52" s="365"/>
      <c r="T52" s="365"/>
      <c r="U52" s="365"/>
      <c r="V52" s="365"/>
      <c r="W52" s="365"/>
      <c r="X52" s="365"/>
      <c r="Y52" s="365"/>
      <c r="Z52" s="365"/>
      <c r="AA52" s="365"/>
      <c r="AB52" s="365"/>
      <c r="AC52" s="365"/>
      <c r="AD52" s="365"/>
      <c r="AE52" s="365"/>
    </row>
    <row r="53" spans="17:31" s="327" customFormat="1" x14ac:dyDescent="0.3">
      <c r="Q53" s="365"/>
      <c r="R53" s="365"/>
      <c r="S53" s="365"/>
      <c r="T53" s="365"/>
      <c r="U53" s="365"/>
      <c r="V53" s="365"/>
      <c r="W53" s="365"/>
      <c r="X53" s="365"/>
      <c r="Y53" s="365"/>
      <c r="Z53" s="365"/>
      <c r="AA53" s="365"/>
      <c r="AB53" s="365"/>
      <c r="AC53" s="365"/>
      <c r="AD53" s="365"/>
      <c r="AE53" s="365"/>
    </row>
    <row r="54" spans="17:31" s="327" customFormat="1" x14ac:dyDescent="0.3">
      <c r="Q54" s="365"/>
      <c r="R54" s="365"/>
      <c r="S54" s="365"/>
      <c r="T54" s="365"/>
      <c r="U54" s="365"/>
      <c r="V54" s="365"/>
      <c r="W54" s="365"/>
      <c r="X54" s="365"/>
      <c r="Y54" s="365"/>
      <c r="Z54" s="365"/>
      <c r="AA54" s="365"/>
      <c r="AB54" s="365"/>
      <c r="AC54" s="365"/>
      <c r="AD54" s="365"/>
      <c r="AE54" s="365"/>
    </row>
    <row r="55" spans="17:31" s="327" customFormat="1" x14ac:dyDescent="0.3">
      <c r="Q55" s="365"/>
      <c r="R55" s="365"/>
      <c r="S55" s="365"/>
      <c r="T55" s="365"/>
      <c r="U55" s="365"/>
      <c r="V55" s="365"/>
      <c r="W55" s="365"/>
      <c r="X55" s="365"/>
      <c r="Y55" s="365"/>
      <c r="Z55" s="365"/>
      <c r="AA55" s="365"/>
      <c r="AB55" s="365"/>
      <c r="AC55" s="365"/>
      <c r="AD55" s="365"/>
      <c r="AE55" s="365"/>
    </row>
    <row r="56" spans="17:31" s="327" customFormat="1" x14ac:dyDescent="0.3">
      <c r="Q56" s="365"/>
      <c r="R56" s="365"/>
      <c r="S56" s="365"/>
      <c r="T56" s="365"/>
      <c r="U56" s="365"/>
      <c r="V56" s="365"/>
      <c r="W56" s="365"/>
      <c r="X56" s="365"/>
      <c r="Y56" s="365"/>
      <c r="Z56" s="365"/>
      <c r="AA56" s="365"/>
      <c r="AB56" s="365"/>
      <c r="AC56" s="365"/>
      <c r="AD56" s="365"/>
      <c r="AE56" s="365"/>
    </row>
    <row r="57" spans="17:31" s="327" customFormat="1" x14ac:dyDescent="0.3">
      <c r="Q57" s="365"/>
      <c r="R57" s="365"/>
      <c r="S57" s="365"/>
      <c r="T57" s="365"/>
      <c r="U57" s="365"/>
      <c r="V57" s="365"/>
      <c r="W57" s="365"/>
      <c r="X57" s="365"/>
      <c r="Y57" s="365"/>
      <c r="Z57" s="365"/>
      <c r="AA57" s="365"/>
      <c r="AB57" s="365"/>
      <c r="AC57" s="365"/>
      <c r="AD57" s="365"/>
      <c r="AE57" s="365"/>
    </row>
    <row r="58" spans="17:31" s="327" customFormat="1" x14ac:dyDescent="0.3">
      <c r="Q58" s="365"/>
      <c r="R58" s="365"/>
      <c r="S58" s="365"/>
      <c r="T58" s="365"/>
      <c r="U58" s="365"/>
      <c r="V58" s="365"/>
      <c r="W58" s="365"/>
      <c r="X58" s="365"/>
      <c r="Y58" s="365"/>
      <c r="Z58" s="365"/>
      <c r="AA58" s="365"/>
      <c r="AB58" s="365"/>
      <c r="AC58" s="365"/>
      <c r="AD58" s="365"/>
      <c r="AE58" s="365"/>
    </row>
    <row r="59" spans="17:31" s="327" customFormat="1" x14ac:dyDescent="0.3">
      <c r="Q59" s="365"/>
      <c r="R59" s="365"/>
      <c r="S59" s="365"/>
      <c r="T59" s="365"/>
      <c r="U59" s="365"/>
      <c r="V59" s="365"/>
      <c r="W59" s="365"/>
      <c r="X59" s="365"/>
      <c r="Y59" s="365"/>
      <c r="Z59" s="365"/>
      <c r="AA59" s="365"/>
      <c r="AB59" s="365"/>
      <c r="AC59" s="365"/>
      <c r="AD59" s="365"/>
      <c r="AE59" s="365"/>
    </row>
    <row r="60" spans="17:31" s="327" customFormat="1" x14ac:dyDescent="0.3">
      <c r="Q60" s="365"/>
      <c r="R60" s="365"/>
      <c r="S60" s="365"/>
      <c r="T60" s="365"/>
      <c r="U60" s="365"/>
      <c r="V60" s="365"/>
      <c r="W60" s="365"/>
      <c r="X60" s="365"/>
      <c r="Y60" s="365"/>
      <c r="Z60" s="365"/>
      <c r="AA60" s="365"/>
      <c r="AB60" s="365"/>
      <c r="AC60" s="365"/>
      <c r="AD60" s="365"/>
      <c r="AE60" s="365"/>
    </row>
    <row r="61" spans="17:31" s="327" customFormat="1" x14ac:dyDescent="0.3">
      <c r="Q61" s="365"/>
      <c r="R61" s="365"/>
      <c r="S61" s="365"/>
      <c r="T61" s="365"/>
      <c r="U61" s="365"/>
      <c r="V61" s="365"/>
      <c r="W61" s="365"/>
      <c r="X61" s="365"/>
      <c r="Y61" s="365"/>
      <c r="Z61" s="365"/>
      <c r="AA61" s="365"/>
      <c r="AB61" s="365"/>
      <c r="AC61" s="365"/>
      <c r="AD61" s="365"/>
      <c r="AE61" s="365"/>
    </row>
    <row r="62" spans="17:31" s="327" customFormat="1" x14ac:dyDescent="0.3">
      <c r="Q62" s="365"/>
      <c r="R62" s="365"/>
      <c r="S62" s="365"/>
      <c r="T62" s="365"/>
      <c r="U62" s="365"/>
      <c r="V62" s="365"/>
      <c r="W62" s="365"/>
      <c r="X62" s="365"/>
      <c r="Y62" s="365"/>
      <c r="Z62" s="365"/>
      <c r="AA62" s="365"/>
      <c r="AB62" s="365"/>
      <c r="AC62" s="365"/>
      <c r="AD62" s="365"/>
      <c r="AE62" s="365"/>
    </row>
    <row r="63" spans="17:31" s="327" customFormat="1" x14ac:dyDescent="0.3">
      <c r="Q63" s="365"/>
      <c r="R63" s="365"/>
      <c r="S63" s="365"/>
      <c r="T63" s="365"/>
      <c r="U63" s="365"/>
      <c r="V63" s="365"/>
      <c r="W63" s="365"/>
      <c r="X63" s="365"/>
      <c r="Y63" s="365"/>
      <c r="Z63" s="365"/>
      <c r="AA63" s="365"/>
      <c r="AB63" s="365"/>
      <c r="AC63" s="365"/>
      <c r="AD63" s="365"/>
      <c r="AE63" s="365"/>
    </row>
    <row r="64" spans="17:31" s="327" customFormat="1" x14ac:dyDescent="0.3">
      <c r="Q64" s="365"/>
      <c r="R64" s="365"/>
      <c r="S64" s="365"/>
      <c r="T64" s="365"/>
      <c r="U64" s="365"/>
      <c r="V64" s="365"/>
      <c r="W64" s="365"/>
      <c r="X64" s="365"/>
      <c r="Y64" s="365"/>
      <c r="Z64" s="365"/>
      <c r="AA64" s="365"/>
      <c r="AB64" s="365"/>
      <c r="AC64" s="365"/>
      <c r="AD64" s="365"/>
      <c r="AE64" s="365"/>
    </row>
    <row r="65" spans="17:31" s="327" customFormat="1" x14ac:dyDescent="0.3">
      <c r="Q65" s="365"/>
      <c r="R65" s="365"/>
      <c r="S65" s="365"/>
      <c r="T65" s="365"/>
      <c r="U65" s="365"/>
      <c r="V65" s="365"/>
      <c r="W65" s="365"/>
      <c r="X65" s="365"/>
      <c r="Y65" s="365"/>
      <c r="Z65" s="365"/>
      <c r="AA65" s="365"/>
      <c r="AB65" s="365"/>
      <c r="AC65" s="365"/>
      <c r="AD65" s="365"/>
      <c r="AE65" s="365"/>
    </row>
    <row r="66" spans="17:31" s="327" customFormat="1" x14ac:dyDescent="0.3">
      <c r="Q66" s="365"/>
      <c r="R66" s="365"/>
      <c r="S66" s="365"/>
      <c r="T66" s="365"/>
      <c r="U66" s="365"/>
      <c r="V66" s="365"/>
      <c r="W66" s="365"/>
      <c r="X66" s="365"/>
      <c r="Y66" s="365"/>
      <c r="Z66" s="365"/>
      <c r="AA66" s="365"/>
      <c r="AB66" s="365"/>
      <c r="AC66" s="365"/>
      <c r="AD66" s="365"/>
      <c r="AE66" s="365"/>
    </row>
    <row r="67" spans="17:31" s="327" customFormat="1" x14ac:dyDescent="0.3">
      <c r="Q67" s="365"/>
      <c r="R67" s="365"/>
      <c r="S67" s="365"/>
      <c r="T67" s="365"/>
      <c r="U67" s="365"/>
      <c r="V67" s="365"/>
      <c r="W67" s="365"/>
      <c r="X67" s="365"/>
      <c r="Y67" s="365"/>
      <c r="Z67" s="365"/>
      <c r="AA67" s="365"/>
      <c r="AB67" s="365"/>
      <c r="AC67" s="365"/>
      <c r="AD67" s="365"/>
      <c r="AE67" s="365"/>
    </row>
    <row r="68" spans="17:31" s="327" customFormat="1" x14ac:dyDescent="0.3">
      <c r="Q68" s="365"/>
      <c r="R68" s="365"/>
      <c r="S68" s="365"/>
      <c r="T68" s="365"/>
      <c r="U68" s="365"/>
      <c r="V68" s="365"/>
      <c r="W68" s="365"/>
      <c r="X68" s="365"/>
      <c r="Y68" s="365"/>
      <c r="Z68" s="365"/>
      <c r="AA68" s="365"/>
      <c r="AB68" s="365"/>
      <c r="AC68" s="365"/>
      <c r="AD68" s="365"/>
      <c r="AE68" s="365"/>
    </row>
    <row r="69" spans="17:31" s="327" customFormat="1" x14ac:dyDescent="0.3">
      <c r="Q69" s="365"/>
      <c r="R69" s="365"/>
      <c r="S69" s="365"/>
      <c r="T69" s="365"/>
      <c r="U69" s="365"/>
      <c r="V69" s="365"/>
      <c r="W69" s="365"/>
      <c r="X69" s="365"/>
      <c r="Y69" s="365"/>
      <c r="Z69" s="365"/>
      <c r="AA69" s="365"/>
      <c r="AB69" s="365"/>
      <c r="AC69" s="365"/>
      <c r="AD69" s="365"/>
      <c r="AE69" s="365"/>
    </row>
    <row r="70" spans="17:31" s="327" customFormat="1" x14ac:dyDescent="0.3">
      <c r="Q70" s="365"/>
      <c r="R70" s="365"/>
      <c r="S70" s="365"/>
      <c r="T70" s="365"/>
      <c r="U70" s="365"/>
      <c r="V70" s="365"/>
      <c r="W70" s="365"/>
      <c r="X70" s="365"/>
      <c r="Y70" s="365"/>
      <c r="Z70" s="365"/>
      <c r="AA70" s="365"/>
      <c r="AB70" s="365"/>
      <c r="AC70" s="365"/>
      <c r="AD70" s="365"/>
      <c r="AE70" s="365"/>
    </row>
    <row r="71" spans="17:31" s="327" customFormat="1" x14ac:dyDescent="0.3">
      <c r="Q71" s="365"/>
      <c r="R71" s="365"/>
      <c r="S71" s="365"/>
      <c r="T71" s="365"/>
      <c r="U71" s="365"/>
      <c r="V71" s="365"/>
      <c r="W71" s="365"/>
      <c r="X71" s="365"/>
      <c r="Y71" s="365"/>
      <c r="Z71" s="365"/>
      <c r="AA71" s="365"/>
      <c r="AB71" s="365"/>
      <c r="AC71" s="365"/>
      <c r="AD71" s="365"/>
      <c r="AE71" s="365"/>
    </row>
    <row r="72" spans="17:31" s="327" customFormat="1" x14ac:dyDescent="0.3">
      <c r="Q72" s="365"/>
      <c r="R72" s="365"/>
      <c r="S72" s="365"/>
      <c r="T72" s="365"/>
      <c r="U72" s="365"/>
      <c r="V72" s="365"/>
      <c r="W72" s="365"/>
      <c r="X72" s="365"/>
      <c r="Y72" s="365"/>
      <c r="Z72" s="365"/>
      <c r="AA72" s="365"/>
      <c r="AB72" s="365"/>
      <c r="AC72" s="365"/>
      <c r="AD72" s="365"/>
      <c r="AE72" s="365"/>
    </row>
    <row r="73" spans="17:31" s="327" customFormat="1" x14ac:dyDescent="0.3">
      <c r="Q73" s="365"/>
      <c r="R73" s="365"/>
      <c r="S73" s="365"/>
      <c r="T73" s="365"/>
      <c r="U73" s="365"/>
      <c r="V73" s="365"/>
      <c r="W73" s="365"/>
      <c r="X73" s="365"/>
      <c r="Y73" s="365"/>
      <c r="Z73" s="365"/>
      <c r="AA73" s="365"/>
      <c r="AB73" s="365"/>
      <c r="AC73" s="365"/>
      <c r="AD73" s="365"/>
      <c r="AE73" s="365"/>
    </row>
    <row r="74" spans="17:31" s="327" customFormat="1" x14ac:dyDescent="0.3">
      <c r="Q74" s="365"/>
      <c r="R74" s="365"/>
      <c r="S74" s="365"/>
      <c r="T74" s="365"/>
      <c r="U74" s="365"/>
      <c r="V74" s="365"/>
      <c r="W74" s="365"/>
      <c r="X74" s="365"/>
      <c r="Y74" s="365"/>
      <c r="Z74" s="365"/>
      <c r="AA74" s="365"/>
      <c r="AB74" s="365"/>
      <c r="AC74" s="365"/>
      <c r="AD74" s="365"/>
      <c r="AE74" s="365"/>
    </row>
    <row r="75" spans="17:31" s="327" customFormat="1" x14ac:dyDescent="0.3">
      <c r="Q75" s="365"/>
      <c r="R75" s="365"/>
      <c r="S75" s="365"/>
      <c r="T75" s="365"/>
      <c r="U75" s="365"/>
      <c r="V75" s="365"/>
      <c r="W75" s="365"/>
      <c r="X75" s="365"/>
      <c r="Y75" s="365"/>
      <c r="Z75" s="365"/>
      <c r="AA75" s="365"/>
      <c r="AB75" s="365"/>
      <c r="AC75" s="365"/>
      <c r="AD75" s="365"/>
      <c r="AE75" s="365"/>
    </row>
    <row r="76" spans="17:31" s="327" customFormat="1" x14ac:dyDescent="0.3">
      <c r="Q76" s="365"/>
      <c r="R76" s="365"/>
      <c r="S76" s="365"/>
      <c r="T76" s="365"/>
      <c r="U76" s="365"/>
      <c r="V76" s="365"/>
      <c r="W76" s="365"/>
      <c r="X76" s="365"/>
      <c r="Y76" s="365"/>
      <c r="Z76" s="365"/>
      <c r="AA76" s="365"/>
      <c r="AB76" s="365"/>
      <c r="AC76" s="365"/>
      <c r="AD76" s="365"/>
      <c r="AE76" s="365"/>
    </row>
    <row r="77" spans="17:31" s="327" customFormat="1" x14ac:dyDescent="0.3">
      <c r="Q77" s="365"/>
      <c r="R77" s="365"/>
      <c r="S77" s="365"/>
      <c r="T77" s="365"/>
      <c r="U77" s="365"/>
      <c r="V77" s="365"/>
      <c r="W77" s="365"/>
      <c r="X77" s="365"/>
      <c r="Y77" s="365"/>
      <c r="Z77" s="365"/>
      <c r="AA77" s="365"/>
      <c r="AB77" s="365"/>
      <c r="AC77" s="365"/>
      <c r="AD77" s="365"/>
      <c r="AE77" s="365"/>
    </row>
    <row r="78" spans="17:31" s="327" customFormat="1" x14ac:dyDescent="0.3">
      <c r="Q78" s="365"/>
      <c r="R78" s="365"/>
      <c r="S78" s="365"/>
      <c r="T78" s="365"/>
      <c r="U78" s="365"/>
      <c r="V78" s="365"/>
      <c r="W78" s="365"/>
      <c r="X78" s="365"/>
      <c r="Y78" s="365"/>
      <c r="Z78" s="365"/>
      <c r="AA78" s="365"/>
      <c r="AB78" s="365"/>
      <c r="AC78" s="365"/>
      <c r="AD78" s="365"/>
      <c r="AE78" s="365"/>
    </row>
    <row r="79" spans="17:31" s="327" customFormat="1" x14ac:dyDescent="0.3">
      <c r="Q79" s="365"/>
      <c r="R79" s="365"/>
      <c r="S79" s="365"/>
      <c r="T79" s="365"/>
      <c r="U79" s="365"/>
      <c r="V79" s="365"/>
      <c r="W79" s="365"/>
      <c r="X79" s="365"/>
      <c r="Y79" s="365"/>
      <c r="Z79" s="365"/>
      <c r="AA79" s="365"/>
      <c r="AB79" s="365"/>
      <c r="AC79" s="365"/>
      <c r="AD79" s="365"/>
      <c r="AE79" s="365"/>
    </row>
    <row r="80" spans="17:31" s="327" customFormat="1" x14ac:dyDescent="0.3">
      <c r="Q80" s="365"/>
      <c r="R80" s="365"/>
      <c r="S80" s="365"/>
      <c r="T80" s="365"/>
      <c r="U80" s="365"/>
      <c r="V80" s="365"/>
      <c r="W80" s="365"/>
      <c r="X80" s="365"/>
      <c r="Y80" s="365"/>
      <c r="Z80" s="365"/>
      <c r="AA80" s="365"/>
      <c r="AB80" s="365"/>
      <c r="AC80" s="365"/>
      <c r="AD80" s="365"/>
      <c r="AE80" s="365"/>
    </row>
    <row r="81" spans="17:31" s="327" customFormat="1" x14ac:dyDescent="0.3">
      <c r="Q81" s="365"/>
      <c r="R81" s="365"/>
      <c r="S81" s="365"/>
      <c r="T81" s="365"/>
      <c r="U81" s="365"/>
      <c r="V81" s="365"/>
      <c r="W81" s="365"/>
      <c r="X81" s="365"/>
      <c r="Y81" s="365"/>
      <c r="Z81" s="365"/>
      <c r="AA81" s="365"/>
      <c r="AB81" s="365"/>
      <c r="AC81" s="365"/>
      <c r="AD81" s="365"/>
      <c r="AE81" s="365"/>
    </row>
    <row r="82" spans="17:31" s="327" customFormat="1" x14ac:dyDescent="0.3">
      <c r="Q82" s="365"/>
      <c r="R82" s="365"/>
      <c r="S82" s="365"/>
      <c r="T82" s="365"/>
      <c r="U82" s="365"/>
      <c r="V82" s="365"/>
      <c r="W82" s="365"/>
      <c r="X82" s="365"/>
      <c r="Y82" s="365"/>
      <c r="Z82" s="365"/>
      <c r="AA82" s="365"/>
      <c r="AB82" s="365"/>
      <c r="AC82" s="365"/>
      <c r="AD82" s="365"/>
      <c r="AE82" s="365"/>
    </row>
    <row r="83" spans="17:31" s="327" customFormat="1" x14ac:dyDescent="0.3">
      <c r="Q83" s="365"/>
      <c r="R83" s="365"/>
      <c r="S83" s="365"/>
      <c r="T83" s="365"/>
      <c r="U83" s="365"/>
      <c r="V83" s="365"/>
      <c r="W83" s="365"/>
      <c r="X83" s="365"/>
      <c r="Y83" s="365"/>
      <c r="Z83" s="365"/>
      <c r="AA83" s="365"/>
      <c r="AB83" s="365"/>
      <c r="AC83" s="365"/>
      <c r="AD83" s="365"/>
      <c r="AE83" s="365"/>
    </row>
    <row r="84" spans="17:31" s="327" customFormat="1" x14ac:dyDescent="0.3">
      <c r="Q84" s="365"/>
      <c r="R84" s="365"/>
      <c r="S84" s="365"/>
      <c r="T84" s="365"/>
      <c r="U84" s="365"/>
      <c r="V84" s="365"/>
      <c r="W84" s="365"/>
      <c r="X84" s="365"/>
      <c r="Y84" s="365"/>
      <c r="Z84" s="365"/>
      <c r="AA84" s="365"/>
      <c r="AB84" s="365"/>
      <c r="AC84" s="365"/>
      <c r="AD84" s="365"/>
      <c r="AE84" s="365"/>
    </row>
    <row r="85" spans="17:31" s="327" customFormat="1" x14ac:dyDescent="0.3">
      <c r="Q85" s="365"/>
      <c r="R85" s="365"/>
      <c r="S85" s="365"/>
      <c r="T85" s="365"/>
      <c r="U85" s="365"/>
      <c r="V85" s="365"/>
      <c r="W85" s="365"/>
      <c r="X85" s="365"/>
      <c r="Y85" s="365"/>
      <c r="Z85" s="365"/>
      <c r="AA85" s="365"/>
      <c r="AB85" s="365"/>
      <c r="AC85" s="365"/>
      <c r="AD85" s="365"/>
      <c r="AE85" s="365"/>
    </row>
    <row r="86" spans="17:31" s="327" customFormat="1" x14ac:dyDescent="0.3">
      <c r="Q86" s="365"/>
      <c r="R86" s="365"/>
      <c r="S86" s="365"/>
      <c r="T86" s="365"/>
      <c r="U86" s="365"/>
      <c r="V86" s="365"/>
      <c r="W86" s="365"/>
      <c r="X86" s="365"/>
      <c r="Y86" s="365"/>
      <c r="Z86" s="365"/>
      <c r="AA86" s="365"/>
      <c r="AB86" s="365"/>
      <c r="AC86" s="365"/>
      <c r="AD86" s="365"/>
      <c r="AE86" s="365"/>
    </row>
    <row r="87" spans="17:31" s="327" customFormat="1" x14ac:dyDescent="0.3">
      <c r="Q87" s="365"/>
      <c r="R87" s="365"/>
      <c r="S87" s="365"/>
      <c r="T87" s="365"/>
      <c r="U87" s="365"/>
      <c r="V87" s="365"/>
      <c r="W87" s="365"/>
      <c r="X87" s="365"/>
      <c r="Y87" s="365"/>
      <c r="Z87" s="365"/>
      <c r="AA87" s="365"/>
      <c r="AB87" s="365"/>
      <c r="AC87" s="365"/>
      <c r="AD87" s="365"/>
      <c r="AE87" s="365"/>
    </row>
    <row r="88" spans="17:31" s="327" customFormat="1" x14ac:dyDescent="0.3">
      <c r="Q88" s="365"/>
      <c r="R88" s="365"/>
      <c r="S88" s="365"/>
      <c r="T88" s="365"/>
      <c r="U88" s="365"/>
      <c r="V88" s="365"/>
      <c r="W88" s="365"/>
      <c r="X88" s="365"/>
      <c r="Y88" s="365"/>
      <c r="Z88" s="365"/>
      <c r="AA88" s="365"/>
      <c r="AB88" s="365"/>
      <c r="AC88" s="365"/>
      <c r="AD88" s="365"/>
      <c r="AE88" s="365"/>
    </row>
    <row r="89" spans="17:31" s="327" customFormat="1" x14ac:dyDescent="0.3">
      <c r="Q89" s="365"/>
      <c r="R89" s="365"/>
      <c r="S89" s="365"/>
      <c r="T89" s="365"/>
      <c r="U89" s="365"/>
      <c r="V89" s="365"/>
      <c r="W89" s="365"/>
      <c r="X89" s="365"/>
      <c r="Y89" s="365"/>
      <c r="Z89" s="365"/>
      <c r="AA89" s="365"/>
      <c r="AB89" s="365"/>
      <c r="AC89" s="365"/>
      <c r="AD89" s="365"/>
      <c r="AE89" s="365"/>
    </row>
    <row r="90" spans="17:31" s="327" customFormat="1" x14ac:dyDescent="0.3">
      <c r="Q90" s="365"/>
      <c r="R90" s="365"/>
      <c r="S90" s="365"/>
      <c r="T90" s="365"/>
      <c r="U90" s="365"/>
      <c r="V90" s="365"/>
      <c r="W90" s="365"/>
      <c r="X90" s="365"/>
      <c r="Y90" s="365"/>
      <c r="Z90" s="365"/>
      <c r="AA90" s="365"/>
      <c r="AB90" s="365"/>
      <c r="AC90" s="365"/>
      <c r="AD90" s="365"/>
      <c r="AE90" s="365"/>
    </row>
    <row r="91" spans="17:31" s="327" customFormat="1" x14ac:dyDescent="0.3">
      <c r="Q91" s="365"/>
      <c r="R91" s="365"/>
      <c r="S91" s="365"/>
      <c r="T91" s="365"/>
      <c r="U91" s="365"/>
      <c r="V91" s="365"/>
      <c r="W91" s="365"/>
      <c r="X91" s="365"/>
      <c r="Y91" s="365"/>
      <c r="Z91" s="365"/>
      <c r="AA91" s="365"/>
      <c r="AB91" s="365"/>
      <c r="AC91" s="365"/>
      <c r="AD91" s="365"/>
      <c r="AE91" s="365"/>
    </row>
    <row r="92" spans="17:31" s="327" customFormat="1" x14ac:dyDescent="0.3">
      <c r="Q92" s="365"/>
      <c r="R92" s="365"/>
      <c r="S92" s="365"/>
      <c r="T92" s="365"/>
      <c r="U92" s="365"/>
      <c r="V92" s="365"/>
      <c r="W92" s="365"/>
      <c r="X92" s="365"/>
      <c r="Y92" s="365"/>
      <c r="Z92" s="365"/>
      <c r="AA92" s="365"/>
      <c r="AB92" s="365"/>
      <c r="AC92" s="365"/>
      <c r="AD92" s="365"/>
      <c r="AE92" s="365"/>
    </row>
    <row r="93" spans="17:31" s="327" customFormat="1" x14ac:dyDescent="0.3">
      <c r="Q93" s="365"/>
      <c r="R93" s="365"/>
      <c r="S93" s="365"/>
      <c r="T93" s="365"/>
      <c r="U93" s="365"/>
      <c r="V93" s="365"/>
      <c r="W93" s="365"/>
      <c r="X93" s="365"/>
      <c r="Y93" s="365"/>
      <c r="Z93" s="365"/>
      <c r="AA93" s="365"/>
      <c r="AB93" s="365"/>
      <c r="AC93" s="365"/>
      <c r="AD93" s="365"/>
      <c r="AE93" s="365"/>
    </row>
    <row r="94" spans="17:31" s="327" customFormat="1" x14ac:dyDescent="0.3">
      <c r="Q94" s="365"/>
      <c r="R94" s="365"/>
      <c r="S94" s="365"/>
      <c r="T94" s="365"/>
      <c r="U94" s="365"/>
      <c r="V94" s="365"/>
      <c r="W94" s="365"/>
      <c r="X94" s="365"/>
      <c r="Y94" s="365"/>
      <c r="Z94" s="365"/>
      <c r="AA94" s="365"/>
      <c r="AB94" s="365"/>
      <c r="AC94" s="365"/>
      <c r="AD94" s="365"/>
      <c r="AE94" s="365"/>
    </row>
    <row r="95" spans="17:31" s="327" customFormat="1" x14ac:dyDescent="0.3">
      <c r="Q95" s="365"/>
      <c r="R95" s="365"/>
      <c r="S95" s="365"/>
      <c r="T95" s="365"/>
      <c r="U95" s="365"/>
      <c r="V95" s="365"/>
      <c r="W95" s="365"/>
      <c r="X95" s="365"/>
      <c r="Y95" s="365"/>
      <c r="Z95" s="365"/>
      <c r="AA95" s="365"/>
      <c r="AB95" s="365"/>
      <c r="AC95" s="365"/>
      <c r="AD95" s="365"/>
      <c r="AE95" s="365"/>
    </row>
    <row r="96" spans="17:31" s="327" customFormat="1" x14ac:dyDescent="0.3">
      <c r="Q96" s="365"/>
      <c r="R96" s="365"/>
      <c r="S96" s="365"/>
      <c r="T96" s="365"/>
      <c r="U96" s="365"/>
      <c r="V96" s="365"/>
      <c r="W96" s="365"/>
      <c r="X96" s="365"/>
      <c r="Y96" s="365"/>
      <c r="Z96" s="365"/>
      <c r="AA96" s="365"/>
      <c r="AB96" s="365"/>
      <c r="AC96" s="365"/>
      <c r="AD96" s="365"/>
      <c r="AE96" s="365"/>
    </row>
    <row r="97" spans="17:31" s="327" customFormat="1" x14ac:dyDescent="0.3">
      <c r="Q97" s="365"/>
      <c r="R97" s="365"/>
      <c r="S97" s="365"/>
      <c r="T97" s="365"/>
      <c r="U97" s="365"/>
      <c r="V97" s="365"/>
      <c r="W97" s="365"/>
      <c r="X97" s="365"/>
      <c r="Y97" s="365"/>
      <c r="Z97" s="365"/>
      <c r="AA97" s="365"/>
      <c r="AB97" s="365"/>
      <c r="AC97" s="365"/>
      <c r="AD97" s="365"/>
      <c r="AE97" s="365"/>
    </row>
    <row r="98" spans="17:31" s="327" customFormat="1" x14ac:dyDescent="0.3">
      <c r="Q98" s="365"/>
      <c r="R98" s="365"/>
      <c r="S98" s="365"/>
      <c r="T98" s="365"/>
      <c r="U98" s="365"/>
      <c r="V98" s="365"/>
      <c r="W98" s="365"/>
      <c r="X98" s="365"/>
      <c r="Y98" s="365"/>
      <c r="Z98" s="365"/>
      <c r="AA98" s="365"/>
      <c r="AB98" s="365"/>
      <c r="AC98" s="365"/>
      <c r="AD98" s="365"/>
      <c r="AE98" s="365"/>
    </row>
    <row r="99" spans="17:31" s="327" customFormat="1" x14ac:dyDescent="0.3">
      <c r="Q99" s="365"/>
      <c r="R99" s="365"/>
      <c r="S99" s="365"/>
      <c r="T99" s="365"/>
      <c r="U99" s="365"/>
      <c r="V99" s="365"/>
      <c r="W99" s="365"/>
      <c r="X99" s="365"/>
      <c r="Y99" s="365"/>
      <c r="Z99" s="365"/>
      <c r="AA99" s="365"/>
      <c r="AB99" s="365"/>
      <c r="AC99" s="365"/>
      <c r="AD99" s="365"/>
      <c r="AE99" s="365"/>
    </row>
    <row r="100" spans="17:31" s="327" customFormat="1" x14ac:dyDescent="0.3">
      <c r="Q100" s="365"/>
      <c r="R100" s="365"/>
      <c r="S100" s="365"/>
      <c r="T100" s="365"/>
      <c r="U100" s="365"/>
      <c r="V100" s="365"/>
      <c r="W100" s="365"/>
      <c r="X100" s="365"/>
      <c r="Y100" s="365"/>
      <c r="Z100" s="365"/>
      <c r="AA100" s="365"/>
      <c r="AB100" s="365"/>
      <c r="AC100" s="365"/>
      <c r="AD100" s="365"/>
      <c r="AE100" s="365"/>
    </row>
    <row r="101" spans="17:31" s="327" customFormat="1" x14ac:dyDescent="0.3">
      <c r="Q101" s="365"/>
      <c r="R101" s="365"/>
      <c r="S101" s="365"/>
      <c r="T101" s="365"/>
      <c r="U101" s="365"/>
      <c r="V101" s="365"/>
      <c r="W101" s="365"/>
      <c r="X101" s="365"/>
      <c r="Y101" s="365"/>
      <c r="Z101" s="365"/>
      <c r="AA101" s="365"/>
      <c r="AB101" s="365"/>
      <c r="AC101" s="365"/>
      <c r="AD101" s="365"/>
      <c r="AE101" s="365"/>
    </row>
    <row r="102" spans="17:31" s="327" customFormat="1" x14ac:dyDescent="0.3">
      <c r="Q102" s="365"/>
      <c r="R102" s="365"/>
      <c r="S102" s="365"/>
      <c r="T102" s="365"/>
      <c r="U102" s="365"/>
      <c r="V102" s="365"/>
      <c r="W102" s="365"/>
      <c r="X102" s="365"/>
      <c r="Y102" s="365"/>
      <c r="Z102" s="365"/>
      <c r="AA102" s="365"/>
      <c r="AB102" s="365"/>
      <c r="AC102" s="365"/>
      <c r="AD102" s="365"/>
      <c r="AE102" s="365"/>
    </row>
    <row r="103" spans="17:31" s="327" customFormat="1" x14ac:dyDescent="0.3">
      <c r="Q103" s="365"/>
      <c r="R103" s="365"/>
      <c r="S103" s="365"/>
      <c r="T103" s="365"/>
      <c r="U103" s="365"/>
      <c r="V103" s="365"/>
      <c r="W103" s="365"/>
      <c r="X103" s="365"/>
      <c r="Y103" s="365"/>
      <c r="Z103" s="365"/>
      <c r="AA103" s="365"/>
      <c r="AB103" s="365"/>
      <c r="AC103" s="365"/>
      <c r="AD103" s="365"/>
      <c r="AE103" s="365"/>
    </row>
    <row r="104" spans="17:31" s="327" customFormat="1" x14ac:dyDescent="0.3">
      <c r="Q104" s="365"/>
      <c r="R104" s="365"/>
      <c r="S104" s="365"/>
      <c r="T104" s="365"/>
      <c r="U104" s="365"/>
      <c r="V104" s="365"/>
      <c r="W104" s="365"/>
      <c r="X104" s="365"/>
      <c r="Y104" s="365"/>
      <c r="Z104" s="365"/>
      <c r="AA104" s="365"/>
      <c r="AB104" s="365"/>
      <c r="AC104" s="365"/>
      <c r="AD104" s="365"/>
      <c r="AE104" s="365"/>
    </row>
    <row r="105" spans="17:31" s="327" customFormat="1" x14ac:dyDescent="0.3">
      <c r="Q105" s="365"/>
      <c r="R105" s="365"/>
      <c r="S105" s="365"/>
      <c r="T105" s="365"/>
      <c r="U105" s="365"/>
      <c r="V105" s="365"/>
      <c r="W105" s="365"/>
      <c r="X105" s="365"/>
      <c r="Y105" s="365"/>
      <c r="Z105" s="365"/>
      <c r="AA105" s="365"/>
      <c r="AB105" s="365"/>
      <c r="AC105" s="365"/>
      <c r="AD105" s="365"/>
      <c r="AE105" s="365"/>
    </row>
    <row r="106" spans="17:31" s="327" customFormat="1" x14ac:dyDescent="0.3">
      <c r="Q106" s="365"/>
      <c r="R106" s="365"/>
      <c r="S106" s="365"/>
      <c r="T106" s="365"/>
      <c r="U106" s="365"/>
      <c r="V106" s="365"/>
      <c r="W106" s="365"/>
      <c r="X106" s="365"/>
      <c r="Y106" s="365"/>
      <c r="Z106" s="365"/>
      <c r="AA106" s="365"/>
      <c r="AB106" s="365"/>
      <c r="AC106" s="365"/>
      <c r="AD106" s="365"/>
      <c r="AE106" s="365"/>
    </row>
    <row r="107" spans="17:31" s="327" customFormat="1" x14ac:dyDescent="0.3">
      <c r="Q107" s="365"/>
      <c r="R107" s="365"/>
      <c r="S107" s="365"/>
      <c r="T107" s="365"/>
      <c r="U107" s="365"/>
      <c r="V107" s="365"/>
      <c r="W107" s="365"/>
      <c r="X107" s="365"/>
      <c r="Y107" s="365"/>
      <c r="Z107" s="365"/>
      <c r="AA107" s="365"/>
      <c r="AB107" s="365"/>
      <c r="AC107" s="365"/>
      <c r="AD107" s="365"/>
      <c r="AE107" s="365"/>
    </row>
    <row r="108" spans="17:31" s="327" customFormat="1" x14ac:dyDescent="0.3">
      <c r="Q108" s="365"/>
      <c r="R108" s="365"/>
      <c r="S108" s="365"/>
      <c r="T108" s="365"/>
      <c r="U108" s="365"/>
      <c r="V108" s="365"/>
      <c r="W108" s="365"/>
      <c r="X108" s="365"/>
      <c r="Y108" s="365"/>
      <c r="Z108" s="365"/>
      <c r="AA108" s="365"/>
      <c r="AB108" s="365"/>
      <c r="AC108" s="365"/>
      <c r="AD108" s="365"/>
      <c r="AE108" s="365"/>
    </row>
    <row r="109" spans="17:31" s="327" customFormat="1" x14ac:dyDescent="0.3">
      <c r="Q109" s="365"/>
      <c r="R109" s="365"/>
      <c r="S109" s="365"/>
      <c r="T109" s="365"/>
      <c r="U109" s="365"/>
      <c r="V109" s="365"/>
      <c r="W109" s="365"/>
      <c r="X109" s="365"/>
      <c r="Y109" s="365"/>
      <c r="Z109" s="365"/>
      <c r="AA109" s="365"/>
      <c r="AB109" s="365"/>
      <c r="AC109" s="365"/>
      <c r="AD109" s="365"/>
      <c r="AE109" s="365"/>
    </row>
    <row r="110" spans="17:31" s="327" customFormat="1" x14ac:dyDescent="0.3">
      <c r="Q110" s="365"/>
      <c r="R110" s="365"/>
      <c r="S110" s="365"/>
      <c r="T110" s="365"/>
      <c r="U110" s="365"/>
      <c r="V110" s="365"/>
      <c r="W110" s="365"/>
      <c r="X110" s="365"/>
      <c r="Y110" s="365"/>
      <c r="Z110" s="365"/>
      <c r="AA110" s="365"/>
      <c r="AB110" s="365"/>
      <c r="AC110" s="365"/>
      <c r="AD110" s="365"/>
      <c r="AE110" s="365"/>
    </row>
    <row r="111" spans="17:31" s="327" customFormat="1" x14ac:dyDescent="0.3">
      <c r="Q111" s="365"/>
      <c r="R111" s="365"/>
      <c r="S111" s="365"/>
      <c r="T111" s="365"/>
      <c r="U111" s="365"/>
      <c r="V111" s="365"/>
      <c r="W111" s="365"/>
      <c r="X111" s="365"/>
      <c r="Y111" s="365"/>
      <c r="Z111" s="365"/>
      <c r="AA111" s="365"/>
      <c r="AB111" s="365"/>
      <c r="AC111" s="365"/>
      <c r="AD111" s="365"/>
      <c r="AE111" s="365"/>
    </row>
    <row r="112" spans="17:31" s="327" customFormat="1" x14ac:dyDescent="0.3">
      <c r="Q112" s="365"/>
      <c r="R112" s="365"/>
      <c r="S112" s="365"/>
      <c r="T112" s="365"/>
      <c r="U112" s="365"/>
      <c r="V112" s="365"/>
      <c r="W112" s="365"/>
      <c r="X112" s="365"/>
      <c r="Y112" s="365"/>
      <c r="Z112" s="365"/>
      <c r="AA112" s="365"/>
      <c r="AB112" s="365"/>
      <c r="AC112" s="365"/>
      <c r="AD112" s="365"/>
      <c r="AE112" s="365"/>
    </row>
    <row r="113" spans="17:31" s="327" customFormat="1" x14ac:dyDescent="0.3">
      <c r="Q113" s="365"/>
      <c r="R113" s="365"/>
      <c r="S113" s="365"/>
      <c r="T113" s="365"/>
      <c r="U113" s="365"/>
      <c r="V113" s="365"/>
      <c r="W113" s="365"/>
      <c r="X113" s="365"/>
      <c r="Y113" s="365"/>
      <c r="Z113" s="365"/>
      <c r="AA113" s="365"/>
      <c r="AB113" s="365"/>
      <c r="AC113" s="365"/>
      <c r="AD113" s="365"/>
      <c r="AE113" s="365"/>
    </row>
    <row r="114" spans="17:31" s="327" customFormat="1" x14ac:dyDescent="0.3">
      <c r="Q114" s="365"/>
      <c r="R114" s="365"/>
      <c r="S114" s="365"/>
      <c r="T114" s="365"/>
      <c r="U114" s="365"/>
      <c r="V114" s="365"/>
      <c r="W114" s="365"/>
      <c r="X114" s="365"/>
      <c r="Y114" s="365"/>
      <c r="Z114" s="365"/>
      <c r="AA114" s="365"/>
      <c r="AB114" s="365"/>
      <c r="AC114" s="365"/>
      <c r="AD114" s="365"/>
      <c r="AE114" s="365"/>
    </row>
    <row r="115" spans="17:31" s="327" customFormat="1" x14ac:dyDescent="0.3">
      <c r="Q115" s="365"/>
      <c r="R115" s="365"/>
      <c r="S115" s="365"/>
      <c r="T115" s="365"/>
      <c r="U115" s="365"/>
      <c r="V115" s="365"/>
      <c r="W115" s="365"/>
      <c r="X115" s="365"/>
      <c r="Y115" s="365"/>
      <c r="Z115" s="365"/>
      <c r="AA115" s="365"/>
      <c r="AB115" s="365"/>
      <c r="AC115" s="365"/>
      <c r="AD115" s="365"/>
      <c r="AE115" s="365"/>
    </row>
    <row r="116" spans="17:31" s="327" customFormat="1" x14ac:dyDescent="0.3">
      <c r="Q116" s="365"/>
      <c r="R116" s="365"/>
      <c r="S116" s="365"/>
      <c r="T116" s="365"/>
      <c r="U116" s="365"/>
      <c r="V116" s="365"/>
      <c r="W116" s="365"/>
      <c r="X116" s="365"/>
      <c r="Y116" s="365"/>
      <c r="Z116" s="365"/>
      <c r="AA116" s="365"/>
      <c r="AB116" s="365"/>
      <c r="AC116" s="365"/>
      <c r="AD116" s="365"/>
      <c r="AE116" s="365"/>
    </row>
    <row r="117" spans="17:31" s="327" customFormat="1" x14ac:dyDescent="0.3">
      <c r="Q117" s="365"/>
      <c r="R117" s="365"/>
      <c r="S117" s="365"/>
      <c r="T117" s="365"/>
      <c r="U117" s="365"/>
      <c r="V117" s="365"/>
      <c r="W117" s="365"/>
      <c r="X117" s="365"/>
      <c r="Y117" s="365"/>
      <c r="Z117" s="365"/>
      <c r="AA117" s="365"/>
      <c r="AB117" s="365"/>
      <c r="AC117" s="365"/>
      <c r="AD117" s="365"/>
      <c r="AE117" s="365"/>
    </row>
    <row r="118" spans="17:31" s="327" customFormat="1" x14ac:dyDescent="0.3">
      <c r="Q118" s="365"/>
      <c r="R118" s="365"/>
      <c r="S118" s="365"/>
      <c r="T118" s="365"/>
      <c r="U118" s="365"/>
      <c r="V118" s="365"/>
      <c r="W118" s="365"/>
      <c r="X118" s="365"/>
      <c r="Y118" s="365"/>
      <c r="Z118" s="365"/>
      <c r="AA118" s="365"/>
      <c r="AB118" s="365"/>
      <c r="AC118" s="365"/>
      <c r="AD118" s="365"/>
      <c r="AE118" s="365"/>
    </row>
    <row r="119" spans="17:31" s="327" customFormat="1" x14ac:dyDescent="0.3">
      <c r="Q119" s="365"/>
      <c r="R119" s="365"/>
      <c r="S119" s="365"/>
      <c r="T119" s="365"/>
      <c r="U119" s="365"/>
      <c r="V119" s="365"/>
      <c r="W119" s="365"/>
      <c r="X119" s="365"/>
      <c r="Y119" s="365"/>
      <c r="Z119" s="365"/>
      <c r="AA119" s="365"/>
      <c r="AB119" s="365"/>
      <c r="AC119" s="365"/>
      <c r="AD119" s="365"/>
      <c r="AE119" s="365"/>
    </row>
    <row r="120" spans="17:31" s="327" customFormat="1" x14ac:dyDescent="0.3">
      <c r="Q120" s="365"/>
      <c r="R120" s="365"/>
      <c r="S120" s="365"/>
      <c r="T120" s="365"/>
      <c r="U120" s="365"/>
      <c r="V120" s="365"/>
      <c r="W120" s="365"/>
      <c r="X120" s="365"/>
      <c r="Y120" s="365"/>
      <c r="Z120" s="365"/>
      <c r="AA120" s="365"/>
      <c r="AB120" s="365"/>
      <c r="AC120" s="365"/>
      <c r="AD120" s="365"/>
      <c r="AE120" s="365"/>
    </row>
    <row r="121" spans="17:31" s="327" customFormat="1" x14ac:dyDescent="0.3">
      <c r="Q121" s="365"/>
      <c r="R121" s="365"/>
      <c r="S121" s="365"/>
      <c r="T121" s="365"/>
      <c r="U121" s="365"/>
      <c r="V121" s="365"/>
      <c r="W121" s="365"/>
      <c r="X121" s="365"/>
      <c r="Y121" s="365"/>
      <c r="Z121" s="365"/>
      <c r="AA121" s="365"/>
      <c r="AB121" s="365"/>
      <c r="AC121" s="365"/>
      <c r="AD121" s="365"/>
      <c r="AE121" s="365"/>
    </row>
    <row r="122" spans="17:31" s="327" customFormat="1" x14ac:dyDescent="0.3">
      <c r="Q122" s="365"/>
      <c r="R122" s="365"/>
      <c r="S122" s="365"/>
      <c r="T122" s="365"/>
      <c r="U122" s="365"/>
      <c r="V122" s="365"/>
      <c r="W122" s="365"/>
      <c r="X122" s="365"/>
      <c r="Y122" s="365"/>
      <c r="Z122" s="365"/>
      <c r="AA122" s="365"/>
      <c r="AB122" s="365"/>
      <c r="AC122" s="365"/>
      <c r="AD122" s="365"/>
      <c r="AE122" s="365"/>
    </row>
    <row r="123" spans="17:31" s="327" customFormat="1" x14ac:dyDescent="0.3">
      <c r="Q123" s="365"/>
      <c r="R123" s="365"/>
      <c r="S123" s="365"/>
      <c r="T123" s="365"/>
      <c r="U123" s="365"/>
      <c r="V123" s="365"/>
      <c r="W123" s="365"/>
      <c r="X123" s="365"/>
      <c r="Y123" s="365"/>
      <c r="Z123" s="365"/>
      <c r="AA123" s="365"/>
      <c r="AB123" s="365"/>
      <c r="AC123" s="365"/>
      <c r="AD123" s="365"/>
      <c r="AE123" s="365"/>
    </row>
    <row r="124" spans="17:31" s="327" customFormat="1" x14ac:dyDescent="0.3">
      <c r="Q124" s="365"/>
      <c r="R124" s="365"/>
      <c r="S124" s="365"/>
      <c r="T124" s="365"/>
      <c r="U124" s="365"/>
      <c r="V124" s="365"/>
      <c r="W124" s="365"/>
      <c r="X124" s="365"/>
      <c r="Y124" s="365"/>
      <c r="Z124" s="365"/>
      <c r="AA124" s="365"/>
      <c r="AB124" s="365"/>
      <c r="AC124" s="365"/>
      <c r="AD124" s="365"/>
      <c r="AE124" s="365"/>
    </row>
    <row r="125" spans="17:31" s="327" customFormat="1" x14ac:dyDescent="0.3">
      <c r="Q125" s="365"/>
      <c r="R125" s="365"/>
      <c r="S125" s="365"/>
      <c r="T125" s="365"/>
      <c r="U125" s="365"/>
      <c r="V125" s="365"/>
      <c r="W125" s="365"/>
      <c r="X125" s="365"/>
      <c r="Y125" s="365"/>
      <c r="Z125" s="365"/>
      <c r="AA125" s="365"/>
      <c r="AB125" s="365"/>
      <c r="AC125" s="365"/>
      <c r="AD125" s="365"/>
      <c r="AE125" s="365"/>
    </row>
    <row r="126" spans="17:31" s="327" customFormat="1" x14ac:dyDescent="0.3">
      <c r="Q126" s="365"/>
      <c r="R126" s="365"/>
      <c r="S126" s="365"/>
      <c r="T126" s="365"/>
      <c r="U126" s="365"/>
      <c r="V126" s="365"/>
      <c r="W126" s="365"/>
      <c r="X126" s="365"/>
      <c r="Y126" s="365"/>
      <c r="Z126" s="365"/>
      <c r="AA126" s="365"/>
      <c r="AB126" s="365"/>
      <c r="AC126" s="365"/>
      <c r="AD126" s="365"/>
      <c r="AE126" s="365"/>
    </row>
    <row r="127" spans="17:31" s="327" customFormat="1" x14ac:dyDescent="0.3">
      <c r="Q127" s="365"/>
      <c r="R127" s="365"/>
      <c r="S127" s="365"/>
      <c r="T127" s="365"/>
      <c r="U127" s="365"/>
      <c r="V127" s="365"/>
      <c r="W127" s="365"/>
      <c r="X127" s="365"/>
      <c r="Y127" s="365"/>
      <c r="Z127" s="365"/>
      <c r="AA127" s="365"/>
      <c r="AB127" s="365"/>
      <c r="AC127" s="365"/>
      <c r="AD127" s="365"/>
      <c r="AE127" s="365"/>
    </row>
    <row r="128" spans="17:31" s="327" customFormat="1" x14ac:dyDescent="0.3">
      <c r="Q128" s="365"/>
      <c r="R128" s="365"/>
      <c r="S128" s="365"/>
      <c r="T128" s="365"/>
      <c r="U128" s="365"/>
      <c r="V128" s="365"/>
      <c r="W128" s="365"/>
      <c r="X128" s="365"/>
      <c r="Y128" s="365"/>
      <c r="Z128" s="365"/>
      <c r="AA128" s="365"/>
      <c r="AB128" s="365"/>
      <c r="AC128" s="365"/>
      <c r="AD128" s="365"/>
      <c r="AE128" s="365"/>
    </row>
    <row r="129" spans="17:31" s="327" customFormat="1" x14ac:dyDescent="0.3">
      <c r="Q129" s="365"/>
      <c r="R129" s="365"/>
      <c r="S129" s="365"/>
      <c r="T129" s="365"/>
      <c r="U129" s="365"/>
      <c r="V129" s="365"/>
      <c r="W129" s="365"/>
      <c r="X129" s="365"/>
      <c r="Y129" s="365"/>
      <c r="Z129" s="365"/>
      <c r="AA129" s="365"/>
      <c r="AB129" s="365"/>
      <c r="AC129" s="365"/>
      <c r="AD129" s="365"/>
      <c r="AE129" s="365"/>
    </row>
    <row r="130" spans="17:31" s="327" customFormat="1" x14ac:dyDescent="0.3">
      <c r="Q130" s="365"/>
      <c r="R130" s="365"/>
      <c r="S130" s="365"/>
      <c r="T130" s="365"/>
      <c r="U130" s="365"/>
      <c r="V130" s="365"/>
      <c r="W130" s="365"/>
      <c r="X130" s="365"/>
      <c r="Y130" s="365"/>
      <c r="Z130" s="365"/>
      <c r="AA130" s="365"/>
      <c r="AB130" s="365"/>
      <c r="AC130" s="365"/>
      <c r="AD130" s="365"/>
      <c r="AE130" s="365"/>
    </row>
    <row r="131" spans="17:31" s="327" customFormat="1" x14ac:dyDescent="0.3">
      <c r="Q131" s="365"/>
      <c r="R131" s="365"/>
      <c r="S131" s="365"/>
      <c r="T131" s="365"/>
      <c r="U131" s="365"/>
      <c r="V131" s="365"/>
      <c r="W131" s="365"/>
      <c r="X131" s="365"/>
      <c r="Y131" s="365"/>
      <c r="Z131" s="365"/>
      <c r="AA131" s="365"/>
      <c r="AB131" s="365"/>
      <c r="AC131" s="365"/>
      <c r="AD131" s="365"/>
      <c r="AE131" s="365"/>
    </row>
    <row r="132" spans="17:31" s="327" customFormat="1" x14ac:dyDescent="0.3">
      <c r="Q132" s="365"/>
      <c r="R132" s="365"/>
      <c r="S132" s="365"/>
      <c r="T132" s="365"/>
      <c r="U132" s="365"/>
      <c r="V132" s="365"/>
      <c r="W132" s="365"/>
      <c r="X132" s="365"/>
      <c r="Y132" s="365"/>
      <c r="Z132" s="365"/>
      <c r="AA132" s="365"/>
      <c r="AB132" s="365"/>
      <c r="AC132" s="365"/>
      <c r="AD132" s="365"/>
      <c r="AE132" s="365"/>
    </row>
    <row r="133" spans="17:31" s="327" customFormat="1" x14ac:dyDescent="0.3">
      <c r="Q133" s="365"/>
      <c r="R133" s="365"/>
      <c r="S133" s="365"/>
      <c r="T133" s="365"/>
      <c r="U133" s="365"/>
      <c r="V133" s="365"/>
      <c r="W133" s="365"/>
      <c r="X133" s="365"/>
      <c r="Y133" s="365"/>
      <c r="Z133" s="365"/>
      <c r="AA133" s="365"/>
      <c r="AB133" s="365"/>
      <c r="AC133" s="365"/>
      <c r="AD133" s="365"/>
      <c r="AE133" s="365"/>
    </row>
    <row r="134" spans="17:31" s="327" customFormat="1" x14ac:dyDescent="0.3">
      <c r="Q134" s="365"/>
      <c r="R134" s="365"/>
      <c r="S134" s="365"/>
      <c r="T134" s="365"/>
      <c r="U134" s="365"/>
      <c r="V134" s="365"/>
      <c r="W134" s="365"/>
      <c r="X134" s="365"/>
      <c r="Y134" s="365"/>
      <c r="Z134" s="365"/>
      <c r="AA134" s="365"/>
      <c r="AB134" s="365"/>
      <c r="AC134" s="365"/>
      <c r="AD134" s="365"/>
      <c r="AE134" s="365"/>
    </row>
    <row r="135" spans="17:31" s="327" customFormat="1" x14ac:dyDescent="0.3">
      <c r="Q135" s="365"/>
      <c r="R135" s="365"/>
      <c r="S135" s="365"/>
      <c r="T135" s="365"/>
      <c r="U135" s="365"/>
      <c r="V135" s="365"/>
      <c r="W135" s="365"/>
      <c r="X135" s="365"/>
      <c r="Y135" s="365"/>
      <c r="Z135" s="365"/>
      <c r="AA135" s="365"/>
      <c r="AB135" s="365"/>
      <c r="AC135" s="365"/>
      <c r="AD135" s="365"/>
      <c r="AE135" s="365"/>
    </row>
    <row r="136" spans="17:31" s="327" customFormat="1" x14ac:dyDescent="0.3">
      <c r="Q136" s="365"/>
      <c r="R136" s="365"/>
      <c r="S136" s="365"/>
      <c r="T136" s="365"/>
      <c r="U136" s="365"/>
      <c r="V136" s="365"/>
      <c r="W136" s="365"/>
      <c r="X136" s="365"/>
      <c r="Y136" s="365"/>
      <c r="Z136" s="365"/>
      <c r="AA136" s="365"/>
      <c r="AB136" s="365"/>
      <c r="AC136" s="365"/>
      <c r="AD136" s="365"/>
      <c r="AE136" s="365"/>
    </row>
    <row r="137" spans="17:31" s="327" customFormat="1" x14ac:dyDescent="0.3">
      <c r="Q137" s="365"/>
      <c r="R137" s="365"/>
      <c r="S137" s="365"/>
      <c r="T137" s="365"/>
      <c r="U137" s="365"/>
      <c r="V137" s="365"/>
      <c r="W137" s="365"/>
      <c r="X137" s="365"/>
      <c r="Y137" s="365"/>
      <c r="Z137" s="365"/>
      <c r="AA137" s="365"/>
      <c r="AB137" s="365"/>
      <c r="AC137" s="365"/>
      <c r="AD137" s="365"/>
      <c r="AE137" s="365"/>
    </row>
    <row r="138" spans="17:31" s="327" customFormat="1" x14ac:dyDescent="0.3">
      <c r="Q138" s="365"/>
      <c r="R138" s="365"/>
      <c r="S138" s="365"/>
      <c r="T138" s="365"/>
      <c r="U138" s="365"/>
      <c r="V138" s="365"/>
      <c r="W138" s="365"/>
      <c r="X138" s="365"/>
      <c r="Y138" s="365"/>
      <c r="Z138" s="365"/>
      <c r="AA138" s="365"/>
      <c r="AB138" s="365"/>
      <c r="AC138" s="365"/>
      <c r="AD138" s="365"/>
      <c r="AE138" s="365"/>
    </row>
    <row r="139" spans="17:31" s="327" customFormat="1" x14ac:dyDescent="0.3">
      <c r="Q139" s="365"/>
      <c r="R139" s="365"/>
      <c r="S139" s="365"/>
      <c r="T139" s="365"/>
      <c r="U139" s="365"/>
      <c r="V139" s="365"/>
      <c r="W139" s="365"/>
      <c r="X139" s="365"/>
      <c r="Y139" s="365"/>
      <c r="Z139" s="365"/>
      <c r="AA139" s="365"/>
      <c r="AB139" s="365"/>
      <c r="AC139" s="365"/>
      <c r="AD139" s="365"/>
      <c r="AE139" s="365"/>
    </row>
    <row r="140" spans="17:31" s="327" customFormat="1" x14ac:dyDescent="0.3">
      <c r="Q140" s="365"/>
      <c r="R140" s="365"/>
      <c r="S140" s="365"/>
      <c r="T140" s="365"/>
      <c r="U140" s="365"/>
      <c r="V140" s="365"/>
      <c r="W140" s="365"/>
      <c r="X140" s="365"/>
      <c r="Y140" s="365"/>
      <c r="Z140" s="365"/>
      <c r="AA140" s="365"/>
      <c r="AB140" s="365"/>
      <c r="AC140" s="365"/>
      <c r="AD140" s="365"/>
      <c r="AE140" s="365"/>
    </row>
    <row r="141" spans="17:31" s="327" customFormat="1" x14ac:dyDescent="0.3">
      <c r="Q141" s="365"/>
      <c r="R141" s="365"/>
      <c r="S141" s="365"/>
      <c r="T141" s="365"/>
      <c r="U141" s="365"/>
      <c r="V141" s="365"/>
      <c r="W141" s="365"/>
      <c r="X141" s="365"/>
      <c r="Y141" s="365"/>
      <c r="Z141" s="365"/>
      <c r="AA141" s="365"/>
      <c r="AB141" s="365"/>
      <c r="AC141" s="365"/>
      <c r="AD141" s="365"/>
      <c r="AE141" s="365"/>
    </row>
    <row r="142" spans="17:31" s="327" customFormat="1" x14ac:dyDescent="0.3">
      <c r="Q142" s="365"/>
      <c r="R142" s="365"/>
      <c r="S142" s="365"/>
      <c r="T142" s="365"/>
      <c r="U142" s="365"/>
      <c r="V142" s="365"/>
      <c r="W142" s="365"/>
      <c r="X142" s="365"/>
      <c r="Y142" s="365"/>
      <c r="Z142" s="365"/>
      <c r="AA142" s="365"/>
      <c r="AB142" s="365"/>
      <c r="AC142" s="365"/>
      <c r="AD142" s="365"/>
      <c r="AE142" s="365"/>
    </row>
    <row r="143" spans="17:31" s="327" customFormat="1" x14ac:dyDescent="0.3">
      <c r="Q143" s="365"/>
      <c r="R143" s="365"/>
      <c r="S143" s="365"/>
      <c r="T143" s="365"/>
      <c r="U143" s="365"/>
      <c r="V143" s="365"/>
      <c r="W143" s="365"/>
      <c r="X143" s="365"/>
      <c r="Y143" s="365"/>
      <c r="Z143" s="365"/>
      <c r="AA143" s="365"/>
      <c r="AB143" s="365"/>
      <c r="AC143" s="365"/>
      <c r="AD143" s="365"/>
      <c r="AE143" s="365"/>
    </row>
    <row r="144" spans="17:31" s="327" customFormat="1" x14ac:dyDescent="0.3">
      <c r="Q144" s="365"/>
      <c r="R144" s="365"/>
      <c r="S144" s="365"/>
      <c r="T144" s="365"/>
      <c r="U144" s="365"/>
      <c r="V144" s="365"/>
      <c r="W144" s="365"/>
      <c r="X144" s="365"/>
      <c r="Y144" s="365"/>
      <c r="Z144" s="365"/>
      <c r="AA144" s="365"/>
      <c r="AB144" s="365"/>
      <c r="AC144" s="365"/>
      <c r="AD144" s="365"/>
      <c r="AE144" s="365"/>
    </row>
    <row r="145" spans="17:31" s="327" customFormat="1" x14ac:dyDescent="0.3">
      <c r="Q145" s="365"/>
      <c r="R145" s="365"/>
      <c r="S145" s="365"/>
      <c r="T145" s="365"/>
      <c r="U145" s="365"/>
      <c r="V145" s="365"/>
      <c r="W145" s="365"/>
      <c r="X145" s="365"/>
      <c r="Y145" s="365"/>
      <c r="Z145" s="365"/>
      <c r="AA145" s="365"/>
      <c r="AB145" s="365"/>
      <c r="AC145" s="365"/>
      <c r="AD145" s="365"/>
      <c r="AE145" s="365"/>
    </row>
    <row r="146" spans="17:31" s="327" customFormat="1" x14ac:dyDescent="0.3">
      <c r="Q146" s="365"/>
      <c r="R146" s="365"/>
      <c r="S146" s="365"/>
      <c r="T146" s="365"/>
      <c r="U146" s="365"/>
      <c r="V146" s="365"/>
      <c r="W146" s="365"/>
      <c r="X146" s="365"/>
      <c r="Y146" s="365"/>
      <c r="Z146" s="365"/>
      <c r="AA146" s="365"/>
      <c r="AB146" s="365"/>
      <c r="AC146" s="365"/>
      <c r="AD146" s="365"/>
      <c r="AE146" s="365"/>
    </row>
    <row r="147" spans="17:31" s="327" customFormat="1" x14ac:dyDescent="0.3">
      <c r="Q147" s="365"/>
      <c r="R147" s="365"/>
      <c r="S147" s="365"/>
      <c r="T147" s="365"/>
      <c r="U147" s="365"/>
      <c r="V147" s="365"/>
      <c r="W147" s="365"/>
      <c r="X147" s="365"/>
      <c r="Y147" s="365"/>
      <c r="Z147" s="365"/>
      <c r="AA147" s="365"/>
      <c r="AB147" s="365"/>
      <c r="AC147" s="365"/>
      <c r="AD147" s="365"/>
      <c r="AE147" s="365"/>
    </row>
    <row r="148" spans="17:31" s="327" customFormat="1" x14ac:dyDescent="0.3">
      <c r="Q148" s="365"/>
      <c r="R148" s="365"/>
      <c r="S148" s="365"/>
      <c r="T148" s="365"/>
      <c r="U148" s="365"/>
      <c r="V148" s="365"/>
      <c r="W148" s="365"/>
      <c r="X148" s="365"/>
      <c r="Y148" s="365"/>
      <c r="Z148" s="365"/>
      <c r="AA148" s="365"/>
      <c r="AB148" s="365"/>
      <c r="AC148" s="365"/>
      <c r="AD148" s="365"/>
      <c r="AE148" s="365"/>
    </row>
    <row r="149" spans="17:31" s="327" customFormat="1" x14ac:dyDescent="0.3">
      <c r="Q149" s="365"/>
      <c r="R149" s="365"/>
      <c r="S149" s="365"/>
      <c r="T149" s="365"/>
      <c r="U149" s="365"/>
      <c r="V149" s="365"/>
      <c r="W149" s="365"/>
      <c r="X149" s="365"/>
      <c r="Y149" s="365"/>
      <c r="Z149" s="365"/>
      <c r="AA149" s="365"/>
      <c r="AB149" s="365"/>
      <c r="AC149" s="365"/>
      <c r="AD149" s="365"/>
      <c r="AE149" s="365"/>
    </row>
    <row r="150" spans="17:31" s="327" customFormat="1" x14ac:dyDescent="0.3">
      <c r="Q150" s="365"/>
      <c r="R150" s="365"/>
      <c r="S150" s="365"/>
      <c r="T150" s="365"/>
      <c r="U150" s="365"/>
      <c r="V150" s="365"/>
      <c r="W150" s="365"/>
      <c r="X150" s="365"/>
      <c r="Y150" s="365"/>
      <c r="Z150" s="365"/>
      <c r="AA150" s="365"/>
      <c r="AB150" s="365"/>
      <c r="AC150" s="365"/>
      <c r="AD150" s="365"/>
      <c r="AE150" s="365"/>
    </row>
    <row r="151" spans="17:31" s="327" customFormat="1" x14ac:dyDescent="0.3">
      <c r="Q151" s="365"/>
      <c r="R151" s="365"/>
      <c r="S151" s="365"/>
      <c r="T151" s="365"/>
      <c r="U151" s="365"/>
      <c r="V151" s="365"/>
      <c r="W151" s="365"/>
      <c r="X151" s="365"/>
      <c r="Y151" s="365"/>
      <c r="Z151" s="365"/>
      <c r="AA151" s="365"/>
      <c r="AB151" s="365"/>
      <c r="AC151" s="365"/>
      <c r="AD151" s="365"/>
      <c r="AE151" s="365"/>
    </row>
    <row r="152" spans="17:31" s="327" customFormat="1" x14ac:dyDescent="0.3">
      <c r="Q152" s="365"/>
      <c r="R152" s="365"/>
      <c r="S152" s="365"/>
      <c r="T152" s="365"/>
      <c r="U152" s="365"/>
      <c r="V152" s="365"/>
      <c r="W152" s="365"/>
      <c r="X152" s="365"/>
      <c r="Y152" s="365"/>
      <c r="Z152" s="365"/>
      <c r="AA152" s="365"/>
      <c r="AB152" s="365"/>
      <c r="AC152" s="365"/>
      <c r="AD152" s="365"/>
      <c r="AE152" s="365"/>
    </row>
    <row r="153" spans="17:31" s="327" customFormat="1" x14ac:dyDescent="0.3">
      <c r="Q153" s="365"/>
      <c r="R153" s="365"/>
      <c r="S153" s="365"/>
      <c r="T153" s="365"/>
      <c r="U153" s="365"/>
      <c r="V153" s="365"/>
      <c r="W153" s="365"/>
      <c r="X153" s="365"/>
      <c r="Y153" s="365"/>
      <c r="Z153" s="365"/>
      <c r="AA153" s="365"/>
      <c r="AB153" s="365"/>
      <c r="AC153" s="365"/>
      <c r="AD153" s="365"/>
      <c r="AE153" s="365"/>
    </row>
    <row r="154" spans="17:31" s="327" customFormat="1" x14ac:dyDescent="0.3">
      <c r="Q154" s="365"/>
      <c r="R154" s="365"/>
      <c r="S154" s="365"/>
      <c r="T154" s="365"/>
      <c r="U154" s="365"/>
      <c r="V154" s="365"/>
      <c r="W154" s="365"/>
      <c r="X154" s="365"/>
      <c r="Y154" s="365"/>
      <c r="Z154" s="365"/>
      <c r="AA154" s="365"/>
      <c r="AB154" s="365"/>
      <c r="AC154" s="365"/>
      <c r="AD154" s="365"/>
      <c r="AE154" s="365"/>
    </row>
    <row r="155" spans="17:31" s="327" customFormat="1" x14ac:dyDescent="0.3">
      <c r="Q155" s="365"/>
      <c r="R155" s="365"/>
      <c r="S155" s="365"/>
      <c r="T155" s="365"/>
      <c r="U155" s="365"/>
      <c r="V155" s="365"/>
      <c r="W155" s="365"/>
      <c r="X155" s="365"/>
      <c r="Y155" s="365"/>
      <c r="Z155" s="365"/>
      <c r="AA155" s="365"/>
      <c r="AB155" s="365"/>
      <c r="AC155" s="365"/>
      <c r="AD155" s="365"/>
      <c r="AE155" s="365"/>
    </row>
    <row r="156" spans="17:31" s="327" customFormat="1" x14ac:dyDescent="0.3">
      <c r="Q156" s="365"/>
      <c r="R156" s="365"/>
      <c r="S156" s="365"/>
      <c r="T156" s="365"/>
      <c r="U156" s="365"/>
      <c r="V156" s="365"/>
      <c r="W156" s="365"/>
      <c r="X156" s="365"/>
      <c r="Y156" s="365"/>
      <c r="Z156" s="365"/>
      <c r="AA156" s="365"/>
      <c r="AB156" s="365"/>
      <c r="AC156" s="365"/>
      <c r="AD156" s="365"/>
      <c r="AE156" s="365"/>
    </row>
    <row r="157" spans="17:31" s="327" customFormat="1" x14ac:dyDescent="0.3">
      <c r="Q157" s="365"/>
      <c r="R157" s="365"/>
      <c r="S157" s="365"/>
      <c r="T157" s="365"/>
      <c r="U157" s="365"/>
      <c r="V157" s="365"/>
      <c r="W157" s="365"/>
      <c r="X157" s="365"/>
      <c r="Y157" s="365"/>
      <c r="Z157" s="365"/>
      <c r="AA157" s="365"/>
      <c r="AB157" s="365"/>
      <c r="AC157" s="365"/>
      <c r="AD157" s="365"/>
      <c r="AE157" s="365"/>
    </row>
    <row r="158" spans="17:31" s="327" customFormat="1" x14ac:dyDescent="0.3">
      <c r="Q158" s="365"/>
      <c r="R158" s="365"/>
      <c r="S158" s="365"/>
      <c r="T158" s="365"/>
      <c r="U158" s="365"/>
      <c r="V158" s="365"/>
      <c r="W158" s="365"/>
      <c r="X158" s="365"/>
      <c r="Y158" s="365"/>
      <c r="Z158" s="365"/>
      <c r="AA158" s="365"/>
      <c r="AB158" s="365"/>
      <c r="AC158" s="365"/>
      <c r="AD158" s="365"/>
      <c r="AE158" s="365"/>
    </row>
    <row r="159" spans="17:31" s="327" customFormat="1" x14ac:dyDescent="0.3">
      <c r="Q159" s="365"/>
      <c r="R159" s="365"/>
      <c r="S159" s="365"/>
      <c r="T159" s="365"/>
      <c r="U159" s="365"/>
      <c r="V159" s="365"/>
      <c r="W159" s="365"/>
      <c r="X159" s="365"/>
      <c r="Y159" s="365"/>
      <c r="Z159" s="365"/>
      <c r="AA159" s="365"/>
      <c r="AB159" s="365"/>
      <c r="AC159" s="365"/>
      <c r="AD159" s="365"/>
      <c r="AE159" s="365"/>
    </row>
    <row r="160" spans="17:31" s="327" customFormat="1" x14ac:dyDescent="0.3">
      <c r="Q160" s="365"/>
      <c r="R160" s="365"/>
      <c r="S160" s="365"/>
      <c r="T160" s="365"/>
      <c r="U160" s="365"/>
      <c r="V160" s="365"/>
      <c r="W160" s="365"/>
      <c r="X160" s="365"/>
      <c r="Y160" s="365"/>
      <c r="Z160" s="365"/>
      <c r="AA160" s="365"/>
      <c r="AB160" s="365"/>
      <c r="AC160" s="365"/>
      <c r="AD160" s="365"/>
      <c r="AE160" s="365"/>
    </row>
    <row r="161" spans="17:31" s="327" customFormat="1" x14ac:dyDescent="0.3">
      <c r="Q161" s="365"/>
      <c r="R161" s="365"/>
      <c r="S161" s="365"/>
      <c r="T161" s="365"/>
      <c r="U161" s="365"/>
      <c r="V161" s="365"/>
      <c r="W161" s="365"/>
      <c r="X161" s="365"/>
      <c r="Y161" s="365"/>
      <c r="Z161" s="365"/>
      <c r="AA161" s="365"/>
      <c r="AB161" s="365"/>
      <c r="AC161" s="365"/>
      <c r="AD161" s="365"/>
      <c r="AE161" s="365"/>
    </row>
    <row r="162" spans="17:31" s="327" customFormat="1" x14ac:dyDescent="0.3">
      <c r="Q162" s="365"/>
      <c r="R162" s="365"/>
      <c r="S162" s="365"/>
      <c r="T162" s="365"/>
      <c r="U162" s="365"/>
      <c r="V162" s="365"/>
      <c r="W162" s="365"/>
      <c r="X162" s="365"/>
      <c r="Y162" s="365"/>
      <c r="Z162" s="365"/>
      <c r="AA162" s="365"/>
      <c r="AB162" s="365"/>
      <c r="AC162" s="365"/>
      <c r="AD162" s="365"/>
      <c r="AE162" s="365"/>
    </row>
    <row r="163" spans="17:31" s="327" customFormat="1" x14ac:dyDescent="0.3">
      <c r="Q163" s="365"/>
      <c r="R163" s="365"/>
      <c r="S163" s="365"/>
      <c r="T163" s="365"/>
      <c r="U163" s="365"/>
      <c r="V163" s="365"/>
      <c r="W163" s="365"/>
      <c r="X163" s="365"/>
      <c r="Y163" s="365"/>
      <c r="Z163" s="365"/>
      <c r="AA163" s="365"/>
      <c r="AB163" s="365"/>
      <c r="AC163" s="365"/>
      <c r="AD163" s="365"/>
      <c r="AE163" s="365"/>
    </row>
    <row r="164" spans="17:31" s="327" customFormat="1" x14ac:dyDescent="0.3">
      <c r="Q164" s="365"/>
      <c r="R164" s="365"/>
      <c r="S164" s="365"/>
      <c r="T164" s="365"/>
      <c r="U164" s="365"/>
      <c r="V164" s="365"/>
      <c r="W164" s="365"/>
      <c r="X164" s="365"/>
      <c r="Y164" s="365"/>
      <c r="Z164" s="365"/>
      <c r="AA164" s="365"/>
      <c r="AB164" s="365"/>
      <c r="AC164" s="365"/>
      <c r="AD164" s="365"/>
      <c r="AE164" s="365"/>
    </row>
    <row r="165" spans="17:31" s="327" customFormat="1" x14ac:dyDescent="0.3">
      <c r="Q165" s="365"/>
      <c r="R165" s="365"/>
      <c r="S165" s="365"/>
      <c r="T165" s="365"/>
      <c r="U165" s="365"/>
      <c r="V165" s="365"/>
      <c r="W165" s="365"/>
      <c r="X165" s="365"/>
      <c r="Y165" s="365"/>
      <c r="Z165" s="365"/>
      <c r="AA165" s="365"/>
      <c r="AB165" s="365"/>
      <c r="AC165" s="365"/>
      <c r="AD165" s="365"/>
      <c r="AE165" s="365"/>
    </row>
    <row r="166" spans="17:31" s="327" customFormat="1" x14ac:dyDescent="0.3">
      <c r="Q166" s="365"/>
      <c r="R166" s="365"/>
      <c r="S166" s="365"/>
      <c r="T166" s="365"/>
      <c r="U166" s="365"/>
      <c r="V166" s="365"/>
      <c r="W166" s="365"/>
      <c r="X166" s="365"/>
      <c r="Y166" s="365"/>
      <c r="Z166" s="365"/>
      <c r="AA166" s="365"/>
      <c r="AB166" s="365"/>
      <c r="AC166" s="365"/>
      <c r="AD166" s="365"/>
      <c r="AE166" s="365"/>
    </row>
    <row r="167" spans="17:31" s="327" customFormat="1" x14ac:dyDescent="0.3">
      <c r="Q167" s="365"/>
      <c r="R167" s="365"/>
      <c r="S167" s="365"/>
      <c r="T167" s="365"/>
      <c r="U167" s="365"/>
      <c r="V167" s="365"/>
      <c r="W167" s="365"/>
      <c r="X167" s="365"/>
      <c r="Y167" s="365"/>
      <c r="Z167" s="365"/>
      <c r="AA167" s="365"/>
      <c r="AB167" s="365"/>
      <c r="AC167" s="365"/>
      <c r="AD167" s="365"/>
      <c r="AE167" s="365"/>
    </row>
    <row r="168" spans="17:31" s="327" customFormat="1" x14ac:dyDescent="0.3">
      <c r="Q168" s="365"/>
      <c r="R168" s="365"/>
      <c r="S168" s="365"/>
      <c r="T168" s="365"/>
      <c r="U168" s="365"/>
      <c r="V168" s="365"/>
      <c r="W168" s="365"/>
      <c r="X168" s="365"/>
      <c r="Y168" s="365"/>
      <c r="Z168" s="365"/>
      <c r="AA168" s="365"/>
      <c r="AB168" s="365"/>
      <c r="AC168" s="365"/>
      <c r="AD168" s="365"/>
      <c r="AE168" s="365"/>
    </row>
    <row r="169" spans="17:31" s="327" customFormat="1" x14ac:dyDescent="0.3">
      <c r="Q169" s="365"/>
      <c r="R169" s="365"/>
      <c r="S169" s="365"/>
      <c r="T169" s="365"/>
      <c r="U169" s="365"/>
      <c r="V169" s="365"/>
      <c r="W169" s="365"/>
      <c r="X169" s="365"/>
      <c r="Y169" s="365"/>
      <c r="Z169" s="365"/>
      <c r="AA169" s="365"/>
      <c r="AB169" s="365"/>
      <c r="AC169" s="365"/>
      <c r="AD169" s="365"/>
      <c r="AE169" s="365"/>
    </row>
    <row r="170" spans="17:31" s="327" customFormat="1" x14ac:dyDescent="0.3">
      <c r="Q170" s="365"/>
      <c r="R170" s="365"/>
      <c r="S170" s="365"/>
      <c r="T170" s="365"/>
      <c r="U170" s="365"/>
      <c r="V170" s="365"/>
      <c r="W170" s="365"/>
      <c r="X170" s="365"/>
      <c r="Y170" s="365"/>
      <c r="Z170" s="365"/>
      <c r="AA170" s="365"/>
      <c r="AB170" s="365"/>
      <c r="AC170" s="365"/>
      <c r="AD170" s="365"/>
      <c r="AE170" s="365"/>
    </row>
    <row r="171" spans="17:31" s="327" customFormat="1" x14ac:dyDescent="0.3">
      <c r="Q171" s="365"/>
      <c r="R171" s="365"/>
      <c r="S171" s="365"/>
      <c r="T171" s="365"/>
      <c r="U171" s="365"/>
      <c r="V171" s="365"/>
      <c r="W171" s="365"/>
      <c r="X171" s="365"/>
      <c r="Y171" s="365"/>
      <c r="Z171" s="365"/>
      <c r="AA171" s="365"/>
      <c r="AB171" s="365"/>
      <c r="AC171" s="365"/>
      <c r="AD171" s="365"/>
      <c r="AE171" s="365"/>
    </row>
    <row r="172" spans="17:31" s="327" customFormat="1" x14ac:dyDescent="0.3">
      <c r="Q172" s="365"/>
      <c r="R172" s="365"/>
      <c r="S172" s="365"/>
      <c r="T172" s="365"/>
      <c r="U172" s="365"/>
      <c r="V172" s="365"/>
      <c r="W172" s="365"/>
      <c r="X172" s="365"/>
      <c r="Y172" s="365"/>
      <c r="Z172" s="365"/>
      <c r="AA172" s="365"/>
      <c r="AB172" s="365"/>
      <c r="AC172" s="365"/>
      <c r="AD172" s="365"/>
      <c r="AE172" s="365"/>
    </row>
    <row r="173" spans="17:31" s="327" customFormat="1" x14ac:dyDescent="0.3">
      <c r="Q173" s="365"/>
      <c r="R173" s="365"/>
      <c r="S173" s="365"/>
      <c r="T173" s="365"/>
      <c r="U173" s="365"/>
      <c r="V173" s="365"/>
      <c r="W173" s="365"/>
      <c r="X173" s="365"/>
      <c r="Y173" s="365"/>
      <c r="Z173" s="365"/>
      <c r="AA173" s="365"/>
      <c r="AB173" s="365"/>
      <c r="AC173" s="365"/>
      <c r="AD173" s="365"/>
      <c r="AE173" s="365"/>
    </row>
    <row r="174" spans="17:31" s="327" customFormat="1" x14ac:dyDescent="0.3">
      <c r="Q174" s="365"/>
      <c r="R174" s="365"/>
      <c r="S174" s="365"/>
      <c r="T174" s="365"/>
      <c r="U174" s="365"/>
      <c r="V174" s="365"/>
      <c r="W174" s="365"/>
      <c r="X174" s="365"/>
      <c r="Y174" s="365"/>
      <c r="Z174" s="365"/>
      <c r="AA174" s="365"/>
      <c r="AB174" s="365"/>
      <c r="AC174" s="365"/>
      <c r="AD174" s="365"/>
      <c r="AE174" s="365"/>
    </row>
    <row r="175" spans="17:31" s="327" customFormat="1" x14ac:dyDescent="0.3">
      <c r="Q175" s="365"/>
      <c r="R175" s="365"/>
      <c r="S175" s="365"/>
      <c r="T175" s="365"/>
      <c r="U175" s="365"/>
      <c r="V175" s="365"/>
      <c r="W175" s="365"/>
      <c r="X175" s="365"/>
      <c r="Y175" s="365"/>
      <c r="Z175" s="365"/>
      <c r="AA175" s="365"/>
      <c r="AB175" s="365"/>
      <c r="AC175" s="365"/>
      <c r="AD175" s="365"/>
      <c r="AE175" s="365"/>
    </row>
    <row r="176" spans="17:31" s="327" customFormat="1" x14ac:dyDescent="0.3">
      <c r="Q176" s="365"/>
      <c r="R176" s="365"/>
      <c r="S176" s="365"/>
      <c r="T176" s="365"/>
      <c r="U176" s="365"/>
      <c r="V176" s="365"/>
      <c r="W176" s="365"/>
      <c r="X176" s="365"/>
      <c r="Y176" s="365"/>
      <c r="Z176" s="365"/>
      <c r="AA176" s="365"/>
      <c r="AB176" s="365"/>
      <c r="AC176" s="365"/>
      <c r="AD176" s="365"/>
      <c r="AE176" s="365"/>
    </row>
    <row r="177" spans="17:31" s="327" customFormat="1" x14ac:dyDescent="0.3">
      <c r="Q177" s="365"/>
      <c r="R177" s="365"/>
      <c r="S177" s="365"/>
      <c r="T177" s="365"/>
      <c r="U177" s="365"/>
      <c r="V177" s="365"/>
      <c r="W177" s="365"/>
      <c r="X177" s="365"/>
      <c r="Y177" s="365"/>
      <c r="Z177" s="365"/>
      <c r="AA177" s="365"/>
      <c r="AB177" s="365"/>
      <c r="AC177" s="365"/>
      <c r="AD177" s="365"/>
      <c r="AE177" s="365"/>
    </row>
    <row r="178" spans="17:31" s="327" customFormat="1" x14ac:dyDescent="0.3">
      <c r="Q178" s="365"/>
      <c r="R178" s="365"/>
      <c r="S178" s="365"/>
      <c r="T178" s="365"/>
      <c r="U178" s="365"/>
      <c r="V178" s="365"/>
      <c r="W178" s="365"/>
      <c r="X178" s="365"/>
      <c r="Y178" s="365"/>
      <c r="Z178" s="365"/>
      <c r="AA178" s="365"/>
      <c r="AB178" s="365"/>
      <c r="AC178" s="365"/>
      <c r="AD178" s="365"/>
      <c r="AE178" s="365"/>
    </row>
    <row r="179" spans="17:31" s="327" customFormat="1" x14ac:dyDescent="0.3">
      <c r="Q179" s="365"/>
      <c r="R179" s="365"/>
      <c r="S179" s="365"/>
      <c r="T179" s="365"/>
      <c r="U179" s="365"/>
      <c r="V179" s="365"/>
      <c r="W179" s="365"/>
      <c r="X179" s="365"/>
      <c r="Y179" s="365"/>
      <c r="Z179" s="365"/>
      <c r="AA179" s="365"/>
      <c r="AB179" s="365"/>
      <c r="AC179" s="365"/>
      <c r="AD179" s="365"/>
      <c r="AE179" s="365"/>
    </row>
    <row r="180" spans="17:31" s="327" customFormat="1" x14ac:dyDescent="0.3">
      <c r="Q180" s="365"/>
      <c r="R180" s="365"/>
      <c r="S180" s="365"/>
      <c r="T180" s="365"/>
      <c r="U180" s="365"/>
      <c r="V180" s="365"/>
      <c r="W180" s="365"/>
      <c r="X180" s="365"/>
      <c r="Y180" s="365"/>
      <c r="Z180" s="365"/>
      <c r="AA180" s="365"/>
      <c r="AB180" s="365"/>
      <c r="AC180" s="365"/>
      <c r="AD180" s="365"/>
      <c r="AE180" s="365"/>
    </row>
    <row r="181" spans="17:31" s="327" customFormat="1" x14ac:dyDescent="0.3">
      <c r="Q181" s="365"/>
      <c r="R181" s="365"/>
      <c r="S181" s="365"/>
      <c r="T181" s="365"/>
      <c r="U181" s="365"/>
      <c r="V181" s="365"/>
      <c r="W181" s="365"/>
      <c r="X181" s="365"/>
      <c r="Y181" s="365"/>
      <c r="Z181" s="365"/>
      <c r="AA181" s="365"/>
      <c r="AB181" s="365"/>
      <c r="AC181" s="365"/>
      <c r="AD181" s="365"/>
      <c r="AE181" s="365"/>
    </row>
    <row r="182" spans="17:31" s="327" customFormat="1" x14ac:dyDescent="0.3">
      <c r="Q182" s="365"/>
      <c r="R182" s="365"/>
      <c r="S182" s="365"/>
      <c r="T182" s="365"/>
      <c r="U182" s="365"/>
      <c r="V182" s="365"/>
      <c r="W182" s="365"/>
      <c r="X182" s="365"/>
      <c r="Y182" s="365"/>
      <c r="Z182" s="365"/>
      <c r="AA182" s="365"/>
      <c r="AB182" s="365"/>
      <c r="AC182" s="365"/>
      <c r="AD182" s="365"/>
      <c r="AE182" s="365"/>
    </row>
    <row r="183" spans="17:31" s="327" customFormat="1" x14ac:dyDescent="0.3">
      <c r="Q183" s="365"/>
      <c r="R183" s="365"/>
      <c r="S183" s="365"/>
      <c r="T183" s="365"/>
      <c r="U183" s="365"/>
      <c r="V183" s="365"/>
      <c r="W183" s="365"/>
      <c r="X183" s="365"/>
      <c r="Y183" s="365"/>
      <c r="Z183" s="365"/>
      <c r="AA183" s="365"/>
      <c r="AB183" s="365"/>
      <c r="AC183" s="365"/>
      <c r="AD183" s="365"/>
      <c r="AE183" s="365"/>
    </row>
    <row r="184" spans="17:31" s="327" customFormat="1" x14ac:dyDescent="0.3">
      <c r="Q184" s="365"/>
      <c r="R184" s="365"/>
      <c r="S184" s="365"/>
      <c r="T184" s="365"/>
      <c r="U184" s="365"/>
      <c r="V184" s="365"/>
      <c r="W184" s="365"/>
      <c r="X184" s="365"/>
      <c r="Y184" s="365"/>
      <c r="Z184" s="365"/>
      <c r="AA184" s="365"/>
      <c r="AB184" s="365"/>
      <c r="AC184" s="365"/>
      <c r="AD184" s="365"/>
      <c r="AE184" s="365"/>
    </row>
    <row r="185" spans="17:31" s="327" customFormat="1" x14ac:dyDescent="0.3">
      <c r="Q185" s="365"/>
      <c r="R185" s="365"/>
      <c r="S185" s="365"/>
      <c r="T185" s="365"/>
      <c r="U185" s="365"/>
      <c r="V185" s="365"/>
      <c r="W185" s="365"/>
      <c r="X185" s="365"/>
      <c r="Y185" s="365"/>
      <c r="Z185" s="365"/>
      <c r="AA185" s="365"/>
      <c r="AB185" s="365"/>
      <c r="AC185" s="365"/>
      <c r="AD185" s="365"/>
      <c r="AE185" s="365"/>
    </row>
    <row r="186" spans="17:31" s="327" customFormat="1" x14ac:dyDescent="0.3">
      <c r="Q186" s="365"/>
      <c r="R186" s="365"/>
      <c r="S186" s="365"/>
      <c r="T186" s="365"/>
      <c r="U186" s="365"/>
      <c r="V186" s="365"/>
      <c r="W186" s="365"/>
      <c r="X186" s="365"/>
      <c r="Y186" s="365"/>
      <c r="Z186" s="365"/>
      <c r="AA186" s="365"/>
      <c r="AB186" s="365"/>
      <c r="AC186" s="365"/>
      <c r="AD186" s="365"/>
      <c r="AE186" s="365"/>
    </row>
    <row r="187" spans="17:31" s="327" customFormat="1" x14ac:dyDescent="0.3">
      <c r="Q187" s="365"/>
      <c r="R187" s="365"/>
      <c r="S187" s="365"/>
      <c r="T187" s="365"/>
      <c r="U187" s="365"/>
      <c r="V187" s="365"/>
      <c r="W187" s="365"/>
      <c r="X187" s="365"/>
      <c r="Y187" s="365"/>
      <c r="Z187" s="365"/>
      <c r="AA187" s="365"/>
      <c r="AB187" s="365"/>
      <c r="AC187" s="365"/>
      <c r="AD187" s="365"/>
      <c r="AE187" s="365"/>
    </row>
    <row r="188" spans="17:31" s="327" customFormat="1" x14ac:dyDescent="0.3">
      <c r="Q188" s="365"/>
      <c r="R188" s="365"/>
      <c r="S188" s="365"/>
      <c r="T188" s="365"/>
      <c r="U188" s="365"/>
      <c r="V188" s="365"/>
      <c r="W188" s="365"/>
      <c r="X188" s="365"/>
      <c r="Y188" s="365"/>
      <c r="Z188" s="365"/>
      <c r="AA188" s="365"/>
      <c r="AB188" s="365"/>
      <c r="AC188" s="365"/>
      <c r="AD188" s="365"/>
      <c r="AE188" s="365"/>
    </row>
    <row r="189" spans="17:31" s="327" customFormat="1" x14ac:dyDescent="0.3">
      <c r="Q189" s="365"/>
      <c r="R189" s="365"/>
      <c r="S189" s="365"/>
      <c r="T189" s="365"/>
      <c r="U189" s="365"/>
      <c r="V189" s="365"/>
      <c r="W189" s="365"/>
      <c r="X189" s="365"/>
      <c r="Y189" s="365"/>
      <c r="Z189" s="365"/>
      <c r="AA189" s="365"/>
      <c r="AB189" s="365"/>
      <c r="AC189" s="365"/>
      <c r="AD189" s="365"/>
      <c r="AE189" s="365"/>
    </row>
    <row r="190" spans="17:31" s="327" customFormat="1" x14ac:dyDescent="0.3">
      <c r="Q190" s="365"/>
      <c r="R190" s="365"/>
      <c r="S190" s="365"/>
      <c r="T190" s="365"/>
      <c r="U190" s="365"/>
      <c r="V190" s="365"/>
      <c r="W190" s="365"/>
      <c r="X190" s="365"/>
      <c r="Y190" s="365"/>
      <c r="Z190" s="365"/>
      <c r="AA190" s="365"/>
      <c r="AB190" s="365"/>
      <c r="AC190" s="365"/>
      <c r="AD190" s="365"/>
      <c r="AE190" s="365"/>
    </row>
    <row r="191" spans="17:31" s="327" customFormat="1" x14ac:dyDescent="0.3">
      <c r="Q191" s="365"/>
      <c r="R191" s="365"/>
      <c r="S191" s="365"/>
      <c r="T191" s="365"/>
      <c r="U191" s="365"/>
      <c r="V191" s="365"/>
      <c r="W191" s="365"/>
      <c r="X191" s="365"/>
      <c r="Y191" s="365"/>
      <c r="Z191" s="365"/>
      <c r="AA191" s="365"/>
      <c r="AB191" s="365"/>
      <c r="AC191" s="365"/>
      <c r="AD191" s="365"/>
      <c r="AE191" s="365"/>
    </row>
    <row r="192" spans="17:31" s="327" customFormat="1" x14ac:dyDescent="0.3">
      <c r="Q192" s="365"/>
      <c r="R192" s="365"/>
      <c r="S192" s="365"/>
      <c r="T192" s="365"/>
      <c r="U192" s="365"/>
      <c r="V192" s="365"/>
      <c r="W192" s="365"/>
      <c r="X192" s="365"/>
      <c r="Y192" s="365"/>
      <c r="Z192" s="365"/>
      <c r="AA192" s="365"/>
      <c r="AB192" s="365"/>
      <c r="AC192" s="365"/>
      <c r="AD192" s="365"/>
      <c r="AE192" s="365"/>
    </row>
    <row r="193" spans="17:31" s="327" customFormat="1" x14ac:dyDescent="0.3">
      <c r="Q193" s="365"/>
      <c r="R193" s="365"/>
      <c r="S193" s="365"/>
      <c r="T193" s="365"/>
      <c r="U193" s="365"/>
      <c r="V193" s="365"/>
      <c r="W193" s="365"/>
      <c r="X193" s="365"/>
      <c r="Y193" s="365"/>
      <c r="Z193" s="365"/>
      <c r="AA193" s="365"/>
      <c r="AB193" s="365"/>
      <c r="AC193" s="365"/>
      <c r="AD193" s="365"/>
      <c r="AE193" s="365"/>
    </row>
    <row r="194" spans="17:31" s="327" customFormat="1" x14ac:dyDescent="0.3">
      <c r="Q194" s="365"/>
      <c r="R194" s="365"/>
      <c r="S194" s="365"/>
      <c r="T194" s="365"/>
      <c r="U194" s="365"/>
      <c r="V194" s="365"/>
      <c r="W194" s="365"/>
      <c r="X194" s="365"/>
      <c r="Y194" s="365"/>
      <c r="Z194" s="365"/>
      <c r="AA194" s="365"/>
      <c r="AB194" s="365"/>
      <c r="AC194" s="365"/>
      <c r="AD194" s="365"/>
      <c r="AE194" s="365"/>
    </row>
    <row r="195" spans="17:31" s="327" customFormat="1" x14ac:dyDescent="0.3">
      <c r="Q195" s="365"/>
      <c r="R195" s="365"/>
      <c r="S195" s="365"/>
      <c r="T195" s="365"/>
      <c r="U195" s="365"/>
      <c r="V195" s="365"/>
      <c r="W195" s="365"/>
      <c r="X195" s="365"/>
      <c r="Y195" s="365"/>
      <c r="Z195" s="365"/>
      <c r="AA195" s="365"/>
      <c r="AB195" s="365"/>
      <c r="AC195" s="365"/>
      <c r="AD195" s="365"/>
      <c r="AE195" s="365"/>
    </row>
    <row r="196" spans="17:31" s="327" customFormat="1" x14ac:dyDescent="0.3">
      <c r="Q196" s="365"/>
      <c r="R196" s="365"/>
      <c r="S196" s="365"/>
      <c r="T196" s="365"/>
      <c r="U196" s="365"/>
      <c r="V196" s="365"/>
      <c r="W196" s="365"/>
      <c r="X196" s="365"/>
      <c r="Y196" s="365"/>
      <c r="Z196" s="365"/>
      <c r="AA196" s="365"/>
      <c r="AB196" s="365"/>
      <c r="AC196" s="365"/>
      <c r="AD196" s="365"/>
      <c r="AE196" s="365"/>
    </row>
    <row r="197" spans="17:31" s="327" customFormat="1" x14ac:dyDescent="0.3">
      <c r="Q197" s="365"/>
      <c r="R197" s="365"/>
      <c r="S197" s="365"/>
      <c r="T197" s="365"/>
      <c r="U197" s="365"/>
      <c r="V197" s="365"/>
      <c r="W197" s="365"/>
      <c r="X197" s="365"/>
      <c r="Y197" s="365"/>
      <c r="Z197" s="365"/>
      <c r="AA197" s="365"/>
      <c r="AB197" s="365"/>
      <c r="AC197" s="365"/>
      <c r="AD197" s="365"/>
      <c r="AE197" s="365"/>
    </row>
    <row r="198" spans="17:31" s="327" customFormat="1" x14ac:dyDescent="0.3">
      <c r="Q198" s="365"/>
      <c r="R198" s="365"/>
      <c r="S198" s="365"/>
      <c r="T198" s="365"/>
      <c r="U198" s="365"/>
      <c r="V198" s="365"/>
      <c r="W198" s="365"/>
      <c r="X198" s="365"/>
      <c r="Y198" s="365"/>
      <c r="Z198" s="365"/>
      <c r="AA198" s="365"/>
      <c r="AB198" s="365"/>
      <c r="AC198" s="365"/>
      <c r="AD198" s="365"/>
      <c r="AE198" s="365"/>
    </row>
    <row r="199" spans="17:31" s="327" customFormat="1" x14ac:dyDescent="0.3">
      <c r="Q199" s="365"/>
      <c r="R199" s="365"/>
      <c r="S199" s="365"/>
      <c r="T199" s="365"/>
      <c r="U199" s="365"/>
      <c r="V199" s="365"/>
      <c r="W199" s="365"/>
      <c r="X199" s="365"/>
      <c r="Y199" s="365"/>
      <c r="Z199" s="365"/>
      <c r="AA199" s="365"/>
      <c r="AB199" s="365"/>
      <c r="AC199" s="365"/>
      <c r="AD199" s="365"/>
      <c r="AE199" s="365"/>
    </row>
    <row r="200" spans="17:31" s="327" customFormat="1" x14ac:dyDescent="0.3">
      <c r="Q200" s="365"/>
      <c r="R200" s="365"/>
      <c r="S200" s="365"/>
      <c r="T200" s="365"/>
      <c r="U200" s="365"/>
      <c r="V200" s="365"/>
      <c r="W200" s="365"/>
      <c r="X200" s="365"/>
      <c r="Y200" s="365"/>
      <c r="Z200" s="365"/>
      <c r="AA200" s="365"/>
      <c r="AB200" s="365"/>
      <c r="AC200" s="365"/>
      <c r="AD200" s="365"/>
      <c r="AE200" s="365"/>
    </row>
    <row r="201" spans="17:31" s="327" customFormat="1" x14ac:dyDescent="0.3">
      <c r="Q201" s="365"/>
      <c r="R201" s="365"/>
      <c r="S201" s="365"/>
      <c r="T201" s="365"/>
      <c r="U201" s="365"/>
      <c r="V201" s="365"/>
      <c r="W201" s="365"/>
      <c r="X201" s="365"/>
      <c r="Y201" s="365"/>
      <c r="Z201" s="365"/>
      <c r="AA201" s="365"/>
      <c r="AB201" s="365"/>
      <c r="AC201" s="365"/>
      <c r="AD201" s="365"/>
      <c r="AE201" s="365"/>
    </row>
    <row r="202" spans="17:31" s="327" customFormat="1" x14ac:dyDescent="0.3">
      <c r="Q202" s="365"/>
      <c r="R202" s="365"/>
      <c r="S202" s="365"/>
      <c r="T202" s="365"/>
      <c r="U202" s="365"/>
      <c r="V202" s="365"/>
      <c r="W202" s="365"/>
      <c r="X202" s="365"/>
      <c r="Y202" s="365"/>
      <c r="Z202" s="365"/>
      <c r="AA202" s="365"/>
      <c r="AB202" s="365"/>
      <c r="AC202" s="365"/>
      <c r="AD202" s="365"/>
      <c r="AE202" s="365"/>
    </row>
    <row r="203" spans="17:31" s="327" customFormat="1" x14ac:dyDescent="0.3">
      <c r="Q203" s="365"/>
      <c r="R203" s="365"/>
      <c r="S203" s="365"/>
      <c r="T203" s="365"/>
      <c r="U203" s="365"/>
      <c r="V203" s="365"/>
      <c r="W203" s="365"/>
      <c r="X203" s="365"/>
      <c r="Y203" s="365"/>
      <c r="Z203" s="365"/>
      <c r="AA203" s="365"/>
      <c r="AB203" s="365"/>
      <c r="AC203" s="365"/>
      <c r="AD203" s="365"/>
      <c r="AE203" s="365"/>
    </row>
    <row r="204" spans="17:31" s="327" customFormat="1" x14ac:dyDescent="0.3">
      <c r="Q204" s="365"/>
      <c r="R204" s="365"/>
      <c r="S204" s="365"/>
      <c r="T204" s="365"/>
      <c r="U204" s="365"/>
      <c r="V204" s="365"/>
      <c r="W204" s="365"/>
      <c r="X204" s="365"/>
      <c r="Y204" s="365"/>
      <c r="Z204" s="365"/>
      <c r="AA204" s="365"/>
      <c r="AB204" s="365"/>
      <c r="AC204" s="365"/>
      <c r="AD204" s="365"/>
      <c r="AE204" s="365"/>
    </row>
    <row r="205" spans="17:31" s="327" customFormat="1" x14ac:dyDescent="0.3">
      <c r="Q205" s="365"/>
      <c r="R205" s="365"/>
      <c r="S205" s="365"/>
      <c r="T205" s="365"/>
      <c r="U205" s="365"/>
      <c r="V205" s="365"/>
      <c r="W205" s="365"/>
      <c r="X205" s="365"/>
      <c r="Y205" s="365"/>
      <c r="Z205" s="365"/>
      <c r="AA205" s="365"/>
      <c r="AB205" s="365"/>
      <c r="AC205" s="365"/>
      <c r="AD205" s="365"/>
      <c r="AE205" s="365"/>
    </row>
    <row r="206" spans="17:31" s="327" customFormat="1" x14ac:dyDescent="0.3">
      <c r="Q206" s="365"/>
      <c r="R206" s="365"/>
      <c r="S206" s="365"/>
      <c r="T206" s="365"/>
      <c r="U206" s="365"/>
      <c r="V206" s="365"/>
      <c r="W206" s="365"/>
      <c r="X206" s="365"/>
      <c r="Y206" s="365"/>
      <c r="Z206" s="365"/>
      <c r="AA206" s="365"/>
      <c r="AB206" s="365"/>
      <c r="AC206" s="365"/>
      <c r="AD206" s="365"/>
      <c r="AE206" s="365"/>
    </row>
    <row r="207" spans="17:31" s="327" customFormat="1" x14ac:dyDescent="0.3">
      <c r="Q207" s="365"/>
      <c r="R207" s="365"/>
      <c r="S207" s="365"/>
      <c r="T207" s="365"/>
      <c r="U207" s="365"/>
      <c r="V207" s="365"/>
      <c r="W207" s="365"/>
      <c r="X207" s="365"/>
      <c r="Y207" s="365"/>
      <c r="Z207" s="365"/>
      <c r="AA207" s="365"/>
      <c r="AB207" s="365"/>
      <c r="AC207" s="365"/>
      <c r="AD207" s="365"/>
      <c r="AE207" s="365"/>
    </row>
    <row r="208" spans="17:31" s="327" customFormat="1" x14ac:dyDescent="0.3">
      <c r="Q208" s="365"/>
      <c r="R208" s="365"/>
      <c r="S208" s="365"/>
      <c r="T208" s="365"/>
      <c r="U208" s="365"/>
      <c r="V208" s="365"/>
      <c r="W208" s="365"/>
      <c r="X208" s="365"/>
      <c r="Y208" s="365"/>
      <c r="Z208" s="365"/>
      <c r="AA208" s="365"/>
      <c r="AB208" s="365"/>
      <c r="AC208" s="365"/>
      <c r="AD208" s="365"/>
      <c r="AE208" s="365"/>
    </row>
    <row r="209" spans="17:31" s="327" customFormat="1" x14ac:dyDescent="0.3">
      <c r="Q209" s="365"/>
      <c r="R209" s="365"/>
      <c r="S209" s="365"/>
      <c r="T209" s="365"/>
      <c r="U209" s="365"/>
      <c r="V209" s="365"/>
      <c r="W209" s="365"/>
      <c r="X209" s="365"/>
      <c r="Y209" s="365"/>
      <c r="Z209" s="365"/>
      <c r="AA209" s="365"/>
      <c r="AB209" s="365"/>
      <c r="AC209" s="365"/>
      <c r="AD209" s="365"/>
      <c r="AE209" s="365"/>
    </row>
    <row r="210" spans="17:31" s="327" customFormat="1" x14ac:dyDescent="0.3">
      <c r="Q210" s="365"/>
      <c r="R210" s="365"/>
      <c r="S210" s="365"/>
      <c r="T210" s="365"/>
      <c r="U210" s="365"/>
      <c r="V210" s="365"/>
      <c r="W210" s="365"/>
      <c r="X210" s="365"/>
      <c r="Y210" s="365"/>
      <c r="Z210" s="365"/>
      <c r="AA210" s="365"/>
      <c r="AB210" s="365"/>
      <c r="AC210" s="365"/>
      <c r="AD210" s="365"/>
      <c r="AE210" s="365"/>
    </row>
    <row r="211" spans="17:31" s="327" customFormat="1" x14ac:dyDescent="0.3">
      <c r="Q211" s="365"/>
      <c r="R211" s="365"/>
      <c r="S211" s="365"/>
      <c r="T211" s="365"/>
      <c r="U211" s="365"/>
      <c r="V211" s="365"/>
      <c r="W211" s="365"/>
      <c r="X211" s="365"/>
      <c r="Y211" s="365"/>
      <c r="Z211" s="365"/>
      <c r="AA211" s="365"/>
      <c r="AB211" s="365"/>
      <c r="AC211" s="365"/>
      <c r="AD211" s="365"/>
      <c r="AE211" s="365"/>
    </row>
    <row r="212" spans="17:31" s="327" customFormat="1" x14ac:dyDescent="0.3">
      <c r="Q212" s="365"/>
      <c r="R212" s="365"/>
      <c r="S212" s="365"/>
      <c r="T212" s="365"/>
      <c r="U212" s="365"/>
      <c r="V212" s="365"/>
      <c r="W212" s="365"/>
      <c r="X212" s="365"/>
      <c r="Y212" s="365"/>
      <c r="Z212" s="365"/>
      <c r="AA212" s="365"/>
      <c r="AB212" s="365"/>
      <c r="AC212" s="365"/>
      <c r="AD212" s="365"/>
      <c r="AE212" s="365"/>
    </row>
    <row r="213" spans="17:31" s="327" customFormat="1" x14ac:dyDescent="0.3">
      <c r="Q213" s="365"/>
      <c r="R213" s="365"/>
      <c r="S213" s="365"/>
      <c r="T213" s="365"/>
      <c r="U213" s="365"/>
      <c r="V213" s="365"/>
      <c r="W213" s="365"/>
      <c r="X213" s="365"/>
      <c r="Y213" s="365"/>
      <c r="Z213" s="365"/>
      <c r="AA213" s="365"/>
      <c r="AB213" s="365"/>
      <c r="AC213" s="365"/>
      <c r="AD213" s="365"/>
      <c r="AE213" s="365"/>
    </row>
    <row r="214" spans="17:31" s="327" customFormat="1" x14ac:dyDescent="0.3">
      <c r="Q214" s="365"/>
      <c r="R214" s="365"/>
      <c r="S214" s="365"/>
      <c r="T214" s="365"/>
      <c r="U214" s="365"/>
      <c r="V214" s="365"/>
      <c r="W214" s="365"/>
      <c r="X214" s="365"/>
      <c r="Y214" s="365"/>
      <c r="Z214" s="365"/>
      <c r="AA214" s="365"/>
      <c r="AB214" s="365"/>
      <c r="AC214" s="365"/>
      <c r="AD214" s="365"/>
      <c r="AE214" s="365"/>
    </row>
    <row r="215" spans="17:31" s="327" customFormat="1" x14ac:dyDescent="0.3">
      <c r="Q215" s="365"/>
      <c r="R215" s="365"/>
      <c r="S215" s="365"/>
      <c r="T215" s="365"/>
      <c r="U215" s="365"/>
      <c r="V215" s="365"/>
      <c r="W215" s="365"/>
      <c r="X215" s="365"/>
      <c r="Y215" s="365"/>
      <c r="Z215" s="365"/>
      <c r="AA215" s="365"/>
      <c r="AB215" s="365"/>
      <c r="AC215" s="365"/>
      <c r="AD215" s="365"/>
      <c r="AE215" s="365"/>
    </row>
    <row r="216" spans="17:31" s="327" customFormat="1" x14ac:dyDescent="0.3">
      <c r="Q216" s="365"/>
      <c r="R216" s="365"/>
      <c r="S216" s="365"/>
      <c r="T216" s="365"/>
      <c r="U216" s="365"/>
      <c r="V216" s="365"/>
      <c r="W216" s="365"/>
      <c r="X216" s="365"/>
      <c r="Y216" s="365"/>
      <c r="Z216" s="365"/>
      <c r="AA216" s="365"/>
      <c r="AB216" s="365"/>
      <c r="AC216" s="365"/>
      <c r="AD216" s="365"/>
      <c r="AE216" s="365"/>
    </row>
    <row r="217" spans="17:31" s="327" customFormat="1" x14ac:dyDescent="0.3">
      <c r="Q217" s="365"/>
      <c r="R217" s="365"/>
      <c r="S217" s="365"/>
      <c r="T217" s="365"/>
      <c r="U217" s="365"/>
      <c r="V217" s="365"/>
      <c r="W217" s="365"/>
      <c r="X217" s="365"/>
      <c r="Y217" s="365"/>
      <c r="Z217" s="365"/>
      <c r="AA217" s="365"/>
      <c r="AB217" s="365"/>
      <c r="AC217" s="365"/>
      <c r="AD217" s="365"/>
      <c r="AE217" s="365"/>
    </row>
    <row r="218" spans="17:31" s="327" customFormat="1" x14ac:dyDescent="0.3">
      <c r="Q218" s="365"/>
      <c r="R218" s="365"/>
      <c r="S218" s="365"/>
      <c r="T218" s="365"/>
      <c r="U218" s="365"/>
      <c r="V218" s="365"/>
      <c r="W218" s="365"/>
      <c r="X218" s="365"/>
      <c r="Y218" s="365"/>
      <c r="Z218" s="365"/>
      <c r="AA218" s="365"/>
      <c r="AB218" s="365"/>
      <c r="AC218" s="365"/>
      <c r="AD218" s="365"/>
      <c r="AE218" s="365"/>
    </row>
    <row r="219" spans="17:31" s="327" customFormat="1" x14ac:dyDescent="0.3">
      <c r="Q219" s="365"/>
      <c r="R219" s="365"/>
      <c r="S219" s="365"/>
      <c r="T219" s="365"/>
      <c r="U219" s="365"/>
      <c r="V219" s="365"/>
      <c r="W219" s="365"/>
      <c r="X219" s="365"/>
      <c r="Y219" s="365"/>
      <c r="Z219" s="365"/>
      <c r="AA219" s="365"/>
      <c r="AB219" s="365"/>
      <c r="AC219" s="365"/>
      <c r="AD219" s="365"/>
      <c r="AE219" s="365"/>
    </row>
    <row r="220" spans="17:31" s="327" customFormat="1" x14ac:dyDescent="0.3">
      <c r="Q220" s="365"/>
      <c r="R220" s="365"/>
      <c r="S220" s="365"/>
      <c r="T220" s="365"/>
      <c r="U220" s="365"/>
      <c r="V220" s="365"/>
      <c r="W220" s="365"/>
      <c r="X220" s="365"/>
      <c r="Y220" s="365"/>
      <c r="Z220" s="365"/>
      <c r="AA220" s="365"/>
      <c r="AB220" s="365"/>
      <c r="AC220" s="365"/>
      <c r="AD220" s="365"/>
      <c r="AE220" s="365"/>
    </row>
    <row r="221" spans="17:31" s="327" customFormat="1" x14ac:dyDescent="0.3">
      <c r="Q221" s="365"/>
      <c r="R221" s="365"/>
      <c r="S221" s="365"/>
      <c r="T221" s="365"/>
      <c r="U221" s="365"/>
      <c r="V221" s="365"/>
      <c r="W221" s="365"/>
      <c r="X221" s="365"/>
      <c r="Y221" s="365"/>
      <c r="Z221" s="365"/>
      <c r="AA221" s="365"/>
      <c r="AB221" s="365"/>
      <c r="AC221" s="365"/>
      <c r="AD221" s="365"/>
      <c r="AE221" s="365"/>
    </row>
    <row r="222" spans="17:31" s="327" customFormat="1" x14ac:dyDescent="0.3">
      <c r="Q222" s="365"/>
      <c r="R222" s="365"/>
      <c r="S222" s="365"/>
      <c r="T222" s="365"/>
      <c r="U222" s="365"/>
      <c r="V222" s="365"/>
      <c r="W222" s="365"/>
      <c r="X222" s="365"/>
      <c r="Y222" s="365"/>
      <c r="Z222" s="365"/>
      <c r="AA222" s="365"/>
      <c r="AB222" s="365"/>
      <c r="AC222" s="365"/>
      <c r="AD222" s="365"/>
      <c r="AE222" s="365"/>
    </row>
    <row r="223" spans="17:31" s="327" customFormat="1" x14ac:dyDescent="0.3">
      <c r="Q223" s="365"/>
      <c r="R223" s="365"/>
      <c r="S223" s="365"/>
      <c r="T223" s="365"/>
      <c r="U223" s="365"/>
      <c r="V223" s="365"/>
      <c r="W223" s="365"/>
      <c r="X223" s="365"/>
      <c r="Y223" s="365"/>
      <c r="Z223" s="365"/>
      <c r="AA223" s="365"/>
      <c r="AB223" s="365"/>
      <c r="AC223" s="365"/>
      <c r="AD223" s="365"/>
      <c r="AE223" s="365"/>
    </row>
    <row r="224" spans="17:31" s="327" customFormat="1" x14ac:dyDescent="0.3">
      <c r="Q224" s="365"/>
      <c r="R224" s="365"/>
      <c r="S224" s="365"/>
      <c r="T224" s="365"/>
      <c r="U224" s="365"/>
      <c r="V224" s="365"/>
      <c r="W224" s="365"/>
      <c r="X224" s="365"/>
      <c r="Y224" s="365"/>
      <c r="Z224" s="365"/>
      <c r="AA224" s="365"/>
      <c r="AB224" s="365"/>
      <c r="AC224" s="365"/>
      <c r="AD224" s="365"/>
      <c r="AE224" s="365"/>
    </row>
    <row r="225" spans="17:31" s="327" customFormat="1" x14ac:dyDescent="0.3">
      <c r="Q225" s="365"/>
      <c r="R225" s="365"/>
      <c r="S225" s="365"/>
      <c r="T225" s="365"/>
      <c r="U225" s="365"/>
      <c r="V225" s="365"/>
      <c r="W225" s="365"/>
      <c r="X225" s="365"/>
      <c r="Y225" s="365"/>
      <c r="Z225" s="365"/>
      <c r="AA225" s="365"/>
      <c r="AB225" s="365"/>
      <c r="AC225" s="365"/>
      <c r="AD225" s="365"/>
      <c r="AE225" s="365"/>
    </row>
    <row r="226" spans="17:31" s="327" customFormat="1" x14ac:dyDescent="0.3">
      <c r="Q226" s="365"/>
      <c r="R226" s="365"/>
      <c r="S226" s="365"/>
      <c r="T226" s="365"/>
      <c r="U226" s="365"/>
      <c r="V226" s="365"/>
      <c r="W226" s="365"/>
      <c r="X226" s="365"/>
      <c r="Y226" s="365"/>
      <c r="Z226" s="365"/>
      <c r="AA226" s="365"/>
      <c r="AB226" s="365"/>
      <c r="AC226" s="365"/>
      <c r="AD226" s="365"/>
      <c r="AE226" s="365"/>
    </row>
    <row r="227" spans="17:31" s="327" customFormat="1" x14ac:dyDescent="0.3">
      <c r="Q227" s="365"/>
      <c r="R227" s="365"/>
      <c r="S227" s="365"/>
      <c r="T227" s="365"/>
      <c r="U227" s="365"/>
      <c r="V227" s="365"/>
      <c r="W227" s="365"/>
      <c r="X227" s="365"/>
      <c r="Y227" s="365"/>
      <c r="Z227" s="365"/>
      <c r="AA227" s="365"/>
      <c r="AB227" s="365"/>
      <c r="AC227" s="365"/>
      <c r="AD227" s="365"/>
      <c r="AE227" s="365"/>
    </row>
    <row r="228" spans="17:31" s="327" customFormat="1" x14ac:dyDescent="0.3">
      <c r="Q228" s="365"/>
      <c r="R228" s="365"/>
      <c r="S228" s="365"/>
      <c r="T228" s="365"/>
      <c r="U228" s="365"/>
      <c r="V228" s="365"/>
      <c r="W228" s="365"/>
      <c r="X228" s="365"/>
      <c r="Y228" s="365"/>
      <c r="Z228" s="365"/>
      <c r="AA228" s="365"/>
      <c r="AB228" s="365"/>
      <c r="AC228" s="365"/>
      <c r="AD228" s="365"/>
      <c r="AE228" s="365"/>
    </row>
    <row r="229" spans="17:31" s="327" customFormat="1" x14ac:dyDescent="0.3">
      <c r="Q229" s="365"/>
      <c r="R229" s="365"/>
      <c r="S229" s="365"/>
      <c r="T229" s="365"/>
      <c r="U229" s="365"/>
      <c r="V229" s="365"/>
      <c r="W229" s="365"/>
      <c r="X229" s="365"/>
      <c r="Y229" s="365"/>
      <c r="Z229" s="365"/>
      <c r="AA229" s="365"/>
      <c r="AB229" s="365"/>
      <c r="AC229" s="365"/>
      <c r="AD229" s="365"/>
      <c r="AE229" s="365"/>
    </row>
    <row r="230" spans="17:31" s="327" customFormat="1" x14ac:dyDescent="0.3">
      <c r="Q230" s="365"/>
      <c r="R230" s="365"/>
      <c r="S230" s="365"/>
      <c r="T230" s="365"/>
      <c r="U230" s="365"/>
      <c r="V230" s="365"/>
      <c r="W230" s="365"/>
      <c r="X230" s="365"/>
      <c r="Y230" s="365"/>
      <c r="Z230" s="365"/>
      <c r="AA230" s="365"/>
      <c r="AB230" s="365"/>
      <c r="AC230" s="365"/>
      <c r="AD230" s="365"/>
      <c r="AE230" s="365"/>
    </row>
    <row r="231" spans="17:31" s="327" customFormat="1" x14ac:dyDescent="0.3">
      <c r="Q231" s="365"/>
      <c r="R231" s="365"/>
      <c r="S231" s="365"/>
      <c r="T231" s="365"/>
      <c r="U231" s="365"/>
      <c r="V231" s="365"/>
      <c r="W231" s="365"/>
      <c r="X231" s="365"/>
      <c r="Y231" s="365"/>
      <c r="Z231" s="365"/>
      <c r="AA231" s="365"/>
      <c r="AB231" s="365"/>
      <c r="AC231" s="365"/>
      <c r="AD231" s="365"/>
      <c r="AE231" s="365"/>
    </row>
    <row r="232" spans="17:31" s="327" customFormat="1" x14ac:dyDescent="0.3">
      <c r="Q232" s="365"/>
      <c r="R232" s="365"/>
      <c r="S232" s="365"/>
      <c r="T232" s="365"/>
      <c r="U232" s="365"/>
      <c r="V232" s="365"/>
      <c r="W232" s="365"/>
      <c r="X232" s="365"/>
      <c r="Y232" s="365"/>
      <c r="Z232" s="365"/>
      <c r="AA232" s="365"/>
      <c r="AB232" s="365"/>
      <c r="AC232" s="365"/>
      <c r="AD232" s="365"/>
      <c r="AE232" s="365"/>
    </row>
    <row r="233" spans="17:31" s="327" customFormat="1" x14ac:dyDescent="0.3">
      <c r="Q233" s="365"/>
      <c r="R233" s="365"/>
      <c r="S233" s="365"/>
      <c r="T233" s="365"/>
      <c r="U233" s="365"/>
      <c r="V233" s="365"/>
      <c r="W233" s="365"/>
      <c r="X233" s="365"/>
      <c r="Y233" s="365"/>
      <c r="Z233" s="365"/>
      <c r="AA233" s="365"/>
      <c r="AB233" s="365"/>
      <c r="AC233" s="365"/>
      <c r="AD233" s="365"/>
      <c r="AE233" s="365"/>
    </row>
    <row r="234" spans="17:31" s="327" customFormat="1" x14ac:dyDescent="0.3">
      <c r="Q234" s="365"/>
      <c r="R234" s="365"/>
      <c r="S234" s="365"/>
      <c r="T234" s="365"/>
      <c r="U234" s="365"/>
      <c r="V234" s="365"/>
      <c r="W234" s="365"/>
      <c r="X234" s="365"/>
      <c r="Y234" s="365"/>
      <c r="Z234" s="365"/>
      <c r="AA234" s="365"/>
      <c r="AB234" s="365"/>
      <c r="AC234" s="365"/>
      <c r="AD234" s="365"/>
      <c r="AE234" s="365"/>
    </row>
    <row r="235" spans="17:31" s="327" customFormat="1" x14ac:dyDescent="0.3">
      <c r="Q235" s="365"/>
      <c r="R235" s="365"/>
      <c r="S235" s="365"/>
      <c r="T235" s="365"/>
      <c r="U235" s="365"/>
      <c r="V235" s="365"/>
      <c r="W235" s="365"/>
      <c r="X235" s="365"/>
      <c r="Y235" s="365"/>
      <c r="Z235" s="365"/>
      <c r="AA235" s="365"/>
      <c r="AB235" s="365"/>
      <c r="AC235" s="365"/>
      <c r="AD235" s="365"/>
      <c r="AE235" s="365"/>
    </row>
    <row r="236" spans="17:31" s="327" customFormat="1" x14ac:dyDescent="0.3">
      <c r="Q236" s="365"/>
      <c r="R236" s="365"/>
      <c r="S236" s="365"/>
      <c r="T236" s="365"/>
      <c r="U236" s="365"/>
      <c r="V236" s="365"/>
      <c r="W236" s="365"/>
      <c r="X236" s="365"/>
      <c r="Y236" s="365"/>
      <c r="Z236" s="365"/>
      <c r="AA236" s="365"/>
      <c r="AB236" s="365"/>
      <c r="AC236" s="365"/>
      <c r="AD236" s="365"/>
      <c r="AE236" s="365"/>
    </row>
    <row r="237" spans="17:31" s="327" customFormat="1" x14ac:dyDescent="0.3">
      <c r="Q237" s="365"/>
      <c r="R237" s="365"/>
      <c r="S237" s="365"/>
      <c r="T237" s="365"/>
      <c r="U237" s="365"/>
      <c r="V237" s="365"/>
      <c r="W237" s="365"/>
      <c r="X237" s="365"/>
      <c r="Y237" s="365"/>
      <c r="Z237" s="365"/>
      <c r="AA237" s="365"/>
      <c r="AB237" s="365"/>
      <c r="AC237" s="365"/>
      <c r="AD237" s="365"/>
      <c r="AE237" s="365"/>
    </row>
    <row r="238" spans="17:31" s="327" customFormat="1" x14ac:dyDescent="0.3">
      <c r="Q238" s="365"/>
      <c r="R238" s="365"/>
      <c r="S238" s="365"/>
      <c r="T238" s="365"/>
      <c r="U238" s="365"/>
      <c r="V238" s="365"/>
      <c r="W238" s="365"/>
      <c r="X238" s="365"/>
      <c r="Y238" s="365"/>
      <c r="Z238" s="365"/>
      <c r="AA238" s="365"/>
      <c r="AB238" s="365"/>
      <c r="AC238" s="365"/>
      <c r="AD238" s="365"/>
      <c r="AE238" s="365"/>
    </row>
    <row r="239" spans="17:31" s="327" customFormat="1" x14ac:dyDescent="0.3">
      <c r="Q239" s="365"/>
      <c r="R239" s="365"/>
      <c r="S239" s="365"/>
      <c r="T239" s="365"/>
      <c r="U239" s="365"/>
      <c r="V239" s="365"/>
      <c r="W239" s="365"/>
      <c r="X239" s="365"/>
      <c r="Y239" s="365"/>
      <c r="Z239" s="365"/>
      <c r="AA239" s="365"/>
      <c r="AB239" s="365"/>
      <c r="AC239" s="365"/>
      <c r="AD239" s="365"/>
      <c r="AE239" s="365"/>
    </row>
    <row r="240" spans="17:31" s="327" customFormat="1" x14ac:dyDescent="0.3">
      <c r="Q240" s="365"/>
      <c r="R240" s="365"/>
      <c r="S240" s="365"/>
      <c r="T240" s="365"/>
      <c r="U240" s="365"/>
      <c r="V240" s="365"/>
      <c r="W240" s="365"/>
      <c r="X240" s="365"/>
      <c r="Y240" s="365"/>
      <c r="Z240" s="365"/>
      <c r="AA240" s="365"/>
      <c r="AB240" s="365"/>
      <c r="AC240" s="365"/>
      <c r="AD240" s="365"/>
      <c r="AE240" s="365"/>
    </row>
    <row r="241" spans="17:31" s="327" customFormat="1" x14ac:dyDescent="0.3">
      <c r="Q241" s="365"/>
      <c r="R241" s="365"/>
      <c r="S241" s="365"/>
      <c r="T241" s="365"/>
      <c r="U241" s="365"/>
      <c r="V241" s="365"/>
      <c r="W241" s="365"/>
      <c r="X241" s="365"/>
      <c r="Y241" s="365"/>
      <c r="Z241" s="365"/>
      <c r="AA241" s="365"/>
      <c r="AB241" s="365"/>
      <c r="AC241" s="365"/>
      <c r="AD241" s="365"/>
      <c r="AE241" s="365"/>
    </row>
    <row r="242" spans="17:31" s="327" customFormat="1" x14ac:dyDescent="0.3">
      <c r="Q242" s="365"/>
      <c r="R242" s="365"/>
      <c r="S242" s="365"/>
      <c r="T242" s="365"/>
      <c r="U242" s="365"/>
      <c r="V242" s="365"/>
      <c r="W242" s="365"/>
      <c r="X242" s="365"/>
      <c r="Y242" s="365"/>
      <c r="Z242" s="365"/>
      <c r="AA242" s="365"/>
      <c r="AB242" s="365"/>
      <c r="AC242" s="365"/>
      <c r="AD242" s="365"/>
      <c r="AE242" s="365"/>
    </row>
    <row r="243" spans="17:31" s="327" customFormat="1" x14ac:dyDescent="0.3">
      <c r="Q243" s="365"/>
      <c r="R243" s="365"/>
      <c r="S243" s="365"/>
      <c r="T243" s="365"/>
      <c r="U243" s="365"/>
      <c r="V243" s="365"/>
      <c r="W243" s="365"/>
      <c r="X243" s="365"/>
      <c r="Y243" s="365"/>
      <c r="Z243" s="365"/>
      <c r="AA243" s="365"/>
      <c r="AB243" s="365"/>
      <c r="AC243" s="365"/>
      <c r="AD243" s="365"/>
      <c r="AE243" s="365"/>
    </row>
    <row r="244" spans="17:31" s="327" customFormat="1" x14ac:dyDescent="0.3">
      <c r="Q244" s="365"/>
      <c r="R244" s="365"/>
      <c r="S244" s="365"/>
      <c r="T244" s="365"/>
      <c r="U244" s="365"/>
      <c r="V244" s="365"/>
      <c r="W244" s="365"/>
      <c r="X244" s="365"/>
      <c r="Y244" s="365"/>
      <c r="Z244" s="365"/>
      <c r="AA244" s="365"/>
      <c r="AB244" s="365"/>
      <c r="AC244" s="365"/>
      <c r="AD244" s="365"/>
      <c r="AE244" s="365"/>
    </row>
    <row r="245" spans="17:31" s="327" customFormat="1" x14ac:dyDescent="0.3">
      <c r="Q245" s="365"/>
      <c r="R245" s="365"/>
      <c r="S245" s="365"/>
      <c r="T245" s="365"/>
      <c r="U245" s="365"/>
      <c r="V245" s="365"/>
      <c r="W245" s="365"/>
      <c r="X245" s="365"/>
      <c r="Y245" s="365"/>
      <c r="Z245" s="365"/>
      <c r="AA245" s="365"/>
      <c r="AB245" s="365"/>
      <c r="AC245" s="365"/>
      <c r="AD245" s="365"/>
      <c r="AE245" s="365"/>
    </row>
    <row r="246" spans="17:31" s="327" customFormat="1" x14ac:dyDescent="0.3">
      <c r="Q246" s="365"/>
      <c r="R246" s="365"/>
      <c r="S246" s="365"/>
      <c r="T246" s="365"/>
      <c r="U246" s="365"/>
      <c r="V246" s="365"/>
      <c r="W246" s="365"/>
      <c r="X246" s="365"/>
      <c r="Y246" s="365"/>
      <c r="Z246" s="365"/>
      <c r="AA246" s="365"/>
      <c r="AB246" s="365"/>
      <c r="AC246" s="365"/>
      <c r="AD246" s="365"/>
      <c r="AE246" s="365"/>
    </row>
    <row r="247" spans="17:31" s="327" customFormat="1" x14ac:dyDescent="0.3">
      <c r="Q247" s="365"/>
      <c r="R247" s="365"/>
      <c r="S247" s="365"/>
      <c r="T247" s="365"/>
      <c r="U247" s="365"/>
      <c r="V247" s="365"/>
      <c r="W247" s="365"/>
      <c r="X247" s="365"/>
      <c r="Y247" s="365"/>
      <c r="Z247" s="365"/>
      <c r="AA247" s="365"/>
      <c r="AB247" s="365"/>
      <c r="AC247" s="365"/>
      <c r="AD247" s="365"/>
      <c r="AE247" s="365"/>
    </row>
    <row r="248" spans="17:31" s="327" customFormat="1" x14ac:dyDescent="0.3">
      <c r="Q248" s="365"/>
      <c r="R248" s="365"/>
      <c r="S248" s="365"/>
      <c r="T248" s="365"/>
      <c r="U248" s="365"/>
      <c r="V248" s="365"/>
      <c r="W248" s="365"/>
      <c r="X248" s="365"/>
      <c r="Y248" s="365"/>
      <c r="Z248" s="365"/>
      <c r="AA248" s="365"/>
      <c r="AB248" s="365"/>
      <c r="AC248" s="365"/>
      <c r="AD248" s="365"/>
      <c r="AE248" s="365"/>
    </row>
    <row r="249" spans="17:31" s="327" customFormat="1" x14ac:dyDescent="0.3">
      <c r="Q249" s="365"/>
      <c r="R249" s="365"/>
      <c r="S249" s="365"/>
      <c r="T249" s="365"/>
      <c r="U249" s="365"/>
      <c r="V249" s="365"/>
      <c r="W249" s="365"/>
      <c r="X249" s="365"/>
      <c r="Y249" s="365"/>
      <c r="Z249" s="365"/>
      <c r="AA249" s="365"/>
      <c r="AB249" s="365"/>
      <c r="AC249" s="365"/>
      <c r="AD249" s="365"/>
      <c r="AE249" s="365"/>
    </row>
    <row r="250" spans="17:31" s="327" customFormat="1" x14ac:dyDescent="0.3">
      <c r="Q250" s="365"/>
      <c r="R250" s="365"/>
      <c r="S250" s="365"/>
      <c r="T250" s="365"/>
      <c r="U250" s="365"/>
      <c r="V250" s="365"/>
      <c r="W250" s="365"/>
      <c r="X250" s="365"/>
      <c r="Y250" s="365"/>
      <c r="Z250" s="365"/>
      <c r="AA250" s="365"/>
      <c r="AB250" s="365"/>
      <c r="AC250" s="365"/>
      <c r="AD250" s="365"/>
      <c r="AE250" s="365"/>
    </row>
    <row r="251" spans="17:31" s="327" customFormat="1" x14ac:dyDescent="0.3">
      <c r="Q251" s="365"/>
      <c r="R251" s="365"/>
      <c r="S251" s="365"/>
      <c r="T251" s="365"/>
      <c r="U251" s="365"/>
      <c r="V251" s="365"/>
      <c r="W251" s="365"/>
      <c r="X251" s="365"/>
      <c r="Y251" s="365"/>
      <c r="Z251" s="365"/>
      <c r="AA251" s="365"/>
      <c r="AB251" s="365"/>
      <c r="AC251" s="365"/>
      <c r="AD251" s="365"/>
      <c r="AE251" s="365"/>
    </row>
    <row r="252" spans="17:31" s="327" customFormat="1" x14ac:dyDescent="0.3">
      <c r="Q252" s="365"/>
      <c r="R252" s="365"/>
      <c r="S252" s="365"/>
      <c r="T252" s="365"/>
      <c r="U252" s="365"/>
      <c r="V252" s="365"/>
      <c r="W252" s="365"/>
      <c r="X252" s="365"/>
      <c r="Y252" s="365"/>
      <c r="Z252" s="365"/>
      <c r="AA252" s="365"/>
      <c r="AB252" s="365"/>
      <c r="AC252" s="365"/>
      <c r="AD252" s="365"/>
      <c r="AE252" s="365"/>
    </row>
    <row r="253" spans="17:31" s="327" customFormat="1" x14ac:dyDescent="0.3">
      <c r="Q253" s="365"/>
      <c r="R253" s="365"/>
      <c r="S253" s="365"/>
      <c r="T253" s="365"/>
      <c r="U253" s="365"/>
      <c r="V253" s="365"/>
      <c r="W253" s="365"/>
      <c r="X253" s="365"/>
      <c r="Y253" s="365"/>
      <c r="Z253" s="365"/>
      <c r="AA253" s="365"/>
      <c r="AB253" s="365"/>
      <c r="AC253" s="365"/>
      <c r="AD253" s="365"/>
      <c r="AE253" s="365"/>
    </row>
    <row r="254" spans="17:31" s="327" customFormat="1" x14ac:dyDescent="0.3">
      <c r="Q254" s="365"/>
      <c r="R254" s="365"/>
      <c r="S254" s="365"/>
      <c r="T254" s="365"/>
      <c r="U254" s="365"/>
      <c r="V254" s="365"/>
      <c r="W254" s="365"/>
      <c r="X254" s="365"/>
      <c r="Y254" s="365"/>
      <c r="Z254" s="365"/>
      <c r="AA254" s="365"/>
      <c r="AB254" s="365"/>
      <c r="AC254" s="365"/>
      <c r="AD254" s="365"/>
      <c r="AE254" s="365"/>
    </row>
    <row r="255" spans="17:31" s="327" customFormat="1" x14ac:dyDescent="0.3">
      <c r="Q255" s="365"/>
      <c r="R255" s="365"/>
      <c r="S255" s="365"/>
      <c r="T255" s="365"/>
      <c r="U255" s="365"/>
      <c r="V255" s="365"/>
      <c r="W255" s="365"/>
      <c r="X255" s="365"/>
      <c r="Y255" s="365"/>
      <c r="Z255" s="365"/>
      <c r="AA255" s="365"/>
      <c r="AB255" s="365"/>
      <c r="AC255" s="365"/>
      <c r="AD255" s="365"/>
      <c r="AE255" s="365"/>
    </row>
    <row r="256" spans="17:31" s="327" customFormat="1" x14ac:dyDescent="0.3">
      <c r="Q256" s="365"/>
      <c r="R256" s="365"/>
      <c r="S256" s="365"/>
      <c r="T256" s="365"/>
      <c r="U256" s="365"/>
      <c r="V256" s="365"/>
      <c r="W256" s="365"/>
      <c r="X256" s="365"/>
      <c r="Y256" s="365"/>
      <c r="Z256" s="365"/>
      <c r="AA256" s="365"/>
      <c r="AB256" s="365"/>
      <c r="AC256" s="365"/>
      <c r="AD256" s="365"/>
      <c r="AE256" s="365"/>
    </row>
    <row r="257" spans="17:31" s="327" customFormat="1" x14ac:dyDescent="0.3">
      <c r="Q257" s="365"/>
      <c r="R257" s="365"/>
      <c r="S257" s="365"/>
      <c r="T257" s="365"/>
      <c r="U257" s="365"/>
      <c r="V257" s="365"/>
      <c r="W257" s="365"/>
      <c r="X257" s="365"/>
      <c r="Y257" s="365"/>
      <c r="Z257" s="365"/>
      <c r="AA257" s="365"/>
      <c r="AB257" s="365"/>
      <c r="AC257" s="365"/>
      <c r="AD257" s="365"/>
      <c r="AE257" s="365"/>
    </row>
    <row r="258" spans="17:31" s="327" customFormat="1" x14ac:dyDescent="0.3">
      <c r="Q258" s="365"/>
      <c r="R258" s="365"/>
      <c r="S258" s="365"/>
      <c r="T258" s="365"/>
      <c r="U258" s="365"/>
      <c r="V258" s="365"/>
      <c r="W258" s="365"/>
      <c r="X258" s="365"/>
      <c r="Y258" s="365"/>
      <c r="Z258" s="365"/>
      <c r="AA258" s="365"/>
      <c r="AB258" s="365"/>
      <c r="AC258" s="365"/>
      <c r="AD258" s="365"/>
      <c r="AE258" s="365"/>
    </row>
    <row r="259" spans="17:31" s="327" customFormat="1" x14ac:dyDescent="0.3">
      <c r="Q259" s="365"/>
      <c r="R259" s="365"/>
      <c r="S259" s="365"/>
      <c r="T259" s="365"/>
      <c r="U259" s="365"/>
      <c r="V259" s="365"/>
      <c r="W259" s="365"/>
      <c r="X259" s="365"/>
      <c r="Y259" s="365"/>
      <c r="Z259" s="365"/>
      <c r="AA259" s="365"/>
      <c r="AB259" s="365"/>
      <c r="AC259" s="365"/>
      <c r="AD259" s="365"/>
      <c r="AE259" s="365"/>
    </row>
    <row r="260" spans="17:31" s="327" customFormat="1" x14ac:dyDescent="0.3">
      <c r="Q260" s="365"/>
      <c r="R260" s="365"/>
      <c r="S260" s="365"/>
      <c r="T260" s="365"/>
      <c r="U260" s="365"/>
      <c r="V260" s="365"/>
      <c r="W260" s="365"/>
      <c r="X260" s="365"/>
      <c r="Y260" s="365"/>
      <c r="Z260" s="365"/>
      <c r="AA260" s="365"/>
      <c r="AB260" s="365"/>
      <c r="AC260" s="365"/>
      <c r="AD260" s="365"/>
      <c r="AE260" s="365"/>
    </row>
    <row r="261" spans="17:31" s="327" customFormat="1" x14ac:dyDescent="0.3">
      <c r="Q261" s="365"/>
      <c r="R261" s="365"/>
      <c r="S261" s="365"/>
      <c r="T261" s="365"/>
      <c r="U261" s="365"/>
      <c r="V261" s="365"/>
      <c r="W261" s="365"/>
      <c r="X261" s="365"/>
      <c r="Y261" s="365"/>
      <c r="Z261" s="365"/>
      <c r="AA261" s="365"/>
      <c r="AB261" s="365"/>
      <c r="AC261" s="365"/>
      <c r="AD261" s="365"/>
      <c r="AE261" s="365"/>
    </row>
    <row r="262" spans="17:31" s="327" customFormat="1" x14ac:dyDescent="0.3">
      <c r="Q262" s="365"/>
      <c r="R262" s="365"/>
      <c r="S262" s="365"/>
      <c r="T262" s="365"/>
      <c r="U262" s="365"/>
      <c r="V262" s="365"/>
      <c r="W262" s="365"/>
      <c r="X262" s="365"/>
      <c r="Y262" s="365"/>
      <c r="Z262" s="365"/>
      <c r="AA262" s="365"/>
      <c r="AB262" s="365"/>
      <c r="AC262" s="365"/>
      <c r="AD262" s="365"/>
      <c r="AE262" s="365"/>
    </row>
    <row r="263" spans="17:31" s="327" customFormat="1" x14ac:dyDescent="0.3">
      <c r="Q263" s="365"/>
      <c r="R263" s="365"/>
      <c r="S263" s="365"/>
      <c r="T263" s="365"/>
      <c r="U263" s="365"/>
      <c r="V263" s="365"/>
      <c r="W263" s="365"/>
      <c r="X263" s="365"/>
      <c r="Y263" s="365"/>
      <c r="Z263" s="365"/>
      <c r="AA263" s="365"/>
      <c r="AB263" s="365"/>
      <c r="AC263" s="365"/>
      <c r="AD263" s="365"/>
      <c r="AE263" s="365"/>
    </row>
    <row r="264" spans="17:31" s="327" customFormat="1" x14ac:dyDescent="0.3">
      <c r="Q264" s="365"/>
      <c r="R264" s="365"/>
      <c r="S264" s="365"/>
      <c r="T264" s="365"/>
      <c r="U264" s="365"/>
      <c r="V264" s="365"/>
      <c r="W264" s="365"/>
      <c r="X264" s="365"/>
      <c r="Y264" s="365"/>
      <c r="Z264" s="365"/>
      <c r="AA264" s="365"/>
      <c r="AB264" s="365"/>
      <c r="AC264" s="365"/>
      <c r="AD264" s="365"/>
      <c r="AE264" s="365"/>
    </row>
    <row r="265" spans="17:31" s="327" customFormat="1" x14ac:dyDescent="0.3">
      <c r="Q265" s="365"/>
      <c r="R265" s="365"/>
      <c r="S265" s="365"/>
      <c r="T265" s="365"/>
      <c r="U265" s="365"/>
      <c r="V265" s="365"/>
      <c r="W265" s="365"/>
      <c r="X265" s="365"/>
      <c r="Y265" s="365"/>
      <c r="Z265" s="365"/>
      <c r="AA265" s="365"/>
      <c r="AB265" s="365"/>
      <c r="AC265" s="365"/>
      <c r="AD265" s="365"/>
      <c r="AE265" s="365"/>
    </row>
    <row r="266" spans="17:31" s="327" customFormat="1" x14ac:dyDescent="0.3">
      <c r="Q266" s="365"/>
      <c r="R266" s="365"/>
      <c r="S266" s="365"/>
      <c r="T266" s="365"/>
      <c r="U266" s="365"/>
      <c r="V266" s="365"/>
      <c r="W266" s="365"/>
      <c r="X266" s="365"/>
      <c r="Y266" s="365"/>
      <c r="Z266" s="365"/>
      <c r="AA266" s="365"/>
      <c r="AB266" s="365"/>
      <c r="AC266" s="365"/>
      <c r="AD266" s="365"/>
      <c r="AE266" s="365"/>
    </row>
    <row r="267" spans="17:31" s="327" customFormat="1" x14ac:dyDescent="0.3">
      <c r="Q267" s="365"/>
      <c r="R267" s="365"/>
      <c r="S267" s="365"/>
      <c r="T267" s="365"/>
      <c r="U267" s="365"/>
      <c r="V267" s="365"/>
      <c r="W267" s="365"/>
      <c r="X267" s="365"/>
      <c r="Y267" s="365"/>
      <c r="Z267" s="365"/>
      <c r="AA267" s="365"/>
      <c r="AB267" s="365"/>
      <c r="AC267" s="365"/>
      <c r="AD267" s="365"/>
      <c r="AE267" s="365"/>
    </row>
    <row r="268" spans="17:31" s="327" customFormat="1" x14ac:dyDescent="0.3">
      <c r="Q268" s="365"/>
      <c r="R268" s="365"/>
      <c r="S268" s="365"/>
      <c r="T268" s="365"/>
      <c r="U268" s="365"/>
      <c r="V268" s="365"/>
      <c r="W268" s="365"/>
      <c r="X268" s="365"/>
      <c r="Y268" s="365"/>
      <c r="Z268" s="365"/>
      <c r="AA268" s="365"/>
      <c r="AB268" s="365"/>
      <c r="AC268" s="365"/>
      <c r="AD268" s="365"/>
      <c r="AE268" s="365"/>
    </row>
    <row r="269" spans="17:31" s="327" customFormat="1" x14ac:dyDescent="0.3">
      <c r="Q269" s="365"/>
      <c r="R269" s="365"/>
      <c r="S269" s="365"/>
      <c r="T269" s="365"/>
      <c r="U269" s="365"/>
      <c r="V269" s="365"/>
      <c r="W269" s="365"/>
      <c r="X269" s="365"/>
      <c r="Y269" s="365"/>
      <c r="Z269" s="365"/>
      <c r="AA269" s="365"/>
      <c r="AB269" s="365"/>
      <c r="AC269" s="365"/>
      <c r="AD269" s="365"/>
      <c r="AE269" s="365"/>
    </row>
    <row r="270" spans="17:31" s="327" customFormat="1" x14ac:dyDescent="0.3">
      <c r="Q270" s="365"/>
      <c r="R270" s="365"/>
      <c r="S270" s="365"/>
      <c r="T270" s="365"/>
      <c r="U270" s="365"/>
      <c r="V270" s="365"/>
      <c r="W270" s="365"/>
      <c r="X270" s="365"/>
      <c r="Y270" s="365"/>
      <c r="Z270" s="365"/>
      <c r="AA270" s="365"/>
      <c r="AB270" s="365"/>
      <c r="AC270" s="365"/>
      <c r="AD270" s="365"/>
      <c r="AE270" s="365"/>
    </row>
    <row r="271" spans="17:31" s="327" customFormat="1" x14ac:dyDescent="0.3">
      <c r="Q271" s="365"/>
      <c r="R271" s="365"/>
      <c r="S271" s="365"/>
      <c r="T271" s="365"/>
      <c r="U271" s="365"/>
      <c r="V271" s="365"/>
      <c r="W271" s="365"/>
      <c r="X271" s="365"/>
      <c r="Y271" s="365"/>
      <c r="Z271" s="365"/>
      <c r="AA271" s="365"/>
      <c r="AB271" s="365"/>
      <c r="AC271" s="365"/>
      <c r="AD271" s="365"/>
      <c r="AE271" s="365"/>
    </row>
    <row r="272" spans="17:31" s="327" customFormat="1" x14ac:dyDescent="0.3">
      <c r="Q272" s="365"/>
      <c r="R272" s="365"/>
      <c r="S272" s="365"/>
      <c r="T272" s="365"/>
      <c r="U272" s="365"/>
      <c r="V272" s="365"/>
      <c r="W272" s="365"/>
      <c r="X272" s="365"/>
      <c r="Y272" s="365"/>
      <c r="Z272" s="365"/>
      <c r="AA272" s="365"/>
      <c r="AB272" s="365"/>
      <c r="AC272" s="365"/>
      <c r="AD272" s="365"/>
      <c r="AE272" s="365"/>
    </row>
    <row r="273" spans="17:31" s="327" customFormat="1" x14ac:dyDescent="0.3">
      <c r="Q273" s="365"/>
      <c r="R273" s="365"/>
      <c r="S273" s="365"/>
      <c r="T273" s="365"/>
      <c r="U273" s="365"/>
      <c r="V273" s="365"/>
      <c r="W273" s="365"/>
      <c r="X273" s="365"/>
      <c r="Y273" s="365"/>
      <c r="Z273" s="365"/>
      <c r="AA273" s="365"/>
      <c r="AB273" s="365"/>
      <c r="AC273" s="365"/>
      <c r="AD273" s="365"/>
      <c r="AE273" s="365"/>
    </row>
    <row r="274" spans="17:31" s="327" customFormat="1" x14ac:dyDescent="0.3">
      <c r="Q274" s="365"/>
      <c r="R274" s="365"/>
      <c r="S274" s="365"/>
      <c r="T274" s="365"/>
      <c r="U274" s="365"/>
      <c r="V274" s="365"/>
      <c r="W274" s="365"/>
      <c r="X274" s="365"/>
      <c r="Y274" s="365"/>
      <c r="Z274" s="365"/>
      <c r="AA274" s="365"/>
      <c r="AB274" s="365"/>
      <c r="AC274" s="365"/>
      <c r="AD274" s="365"/>
      <c r="AE274" s="365"/>
    </row>
    <row r="275" spans="17:31" s="327" customFormat="1" x14ac:dyDescent="0.3">
      <c r="Q275" s="365"/>
      <c r="R275" s="365"/>
      <c r="S275" s="365"/>
      <c r="T275" s="365"/>
      <c r="U275" s="365"/>
      <c r="V275" s="365"/>
      <c r="W275" s="365"/>
      <c r="X275" s="365"/>
      <c r="Y275" s="365"/>
      <c r="Z275" s="365"/>
      <c r="AA275" s="365"/>
      <c r="AB275" s="365"/>
      <c r="AC275" s="365"/>
      <c r="AD275" s="365"/>
      <c r="AE275" s="365"/>
    </row>
    <row r="276" spans="17:31" s="327" customFormat="1" x14ac:dyDescent="0.3">
      <c r="Q276" s="365"/>
      <c r="R276" s="365"/>
      <c r="S276" s="365"/>
      <c r="T276" s="365"/>
      <c r="U276" s="365"/>
      <c r="V276" s="365"/>
      <c r="W276" s="365"/>
      <c r="X276" s="365"/>
      <c r="Y276" s="365"/>
      <c r="Z276" s="365"/>
      <c r="AA276" s="365"/>
      <c r="AB276" s="365"/>
      <c r="AC276" s="365"/>
      <c r="AD276" s="365"/>
      <c r="AE276" s="365"/>
    </row>
    <row r="277" spans="17:31" s="327" customFormat="1" x14ac:dyDescent="0.3">
      <c r="Q277" s="365"/>
      <c r="R277" s="365"/>
      <c r="S277" s="365"/>
      <c r="T277" s="365"/>
      <c r="U277" s="365"/>
      <c r="V277" s="365"/>
      <c r="W277" s="365"/>
      <c r="X277" s="365"/>
      <c r="Y277" s="365"/>
      <c r="Z277" s="365"/>
      <c r="AA277" s="365"/>
      <c r="AB277" s="365"/>
      <c r="AC277" s="365"/>
      <c r="AD277" s="365"/>
      <c r="AE277" s="365"/>
    </row>
    <row r="278" spans="17:31" s="327" customFormat="1" x14ac:dyDescent="0.3">
      <c r="Q278" s="365"/>
      <c r="R278" s="365"/>
      <c r="S278" s="365"/>
      <c r="T278" s="365"/>
      <c r="U278" s="365"/>
      <c r="V278" s="365"/>
      <c r="W278" s="365"/>
      <c r="X278" s="365"/>
      <c r="Y278" s="365"/>
      <c r="Z278" s="365"/>
      <c r="AA278" s="365"/>
      <c r="AB278" s="365"/>
      <c r="AC278" s="365"/>
      <c r="AD278" s="365"/>
      <c r="AE278" s="365"/>
    </row>
    <row r="279" spans="17:31" s="327" customFormat="1" x14ac:dyDescent="0.3">
      <c r="Q279" s="365"/>
      <c r="R279" s="365"/>
      <c r="S279" s="365"/>
      <c r="T279" s="365"/>
      <c r="U279" s="365"/>
      <c r="V279" s="365"/>
      <c r="W279" s="365"/>
      <c r="X279" s="365"/>
      <c r="Y279" s="365"/>
      <c r="Z279" s="365"/>
      <c r="AA279" s="365"/>
      <c r="AB279" s="365"/>
      <c r="AC279" s="365"/>
      <c r="AD279" s="365"/>
      <c r="AE279" s="365"/>
    </row>
    <row r="280" spans="17:31" s="327" customFormat="1" x14ac:dyDescent="0.3">
      <c r="Q280" s="365"/>
      <c r="R280" s="365"/>
      <c r="S280" s="365"/>
      <c r="T280" s="365"/>
      <c r="U280" s="365"/>
      <c r="V280" s="365"/>
      <c r="W280" s="365"/>
      <c r="X280" s="365"/>
      <c r="Y280" s="365"/>
      <c r="Z280" s="365"/>
      <c r="AA280" s="365"/>
      <c r="AB280" s="365"/>
      <c r="AC280" s="365"/>
      <c r="AD280" s="365"/>
      <c r="AE280" s="365"/>
    </row>
    <row r="281" spans="17:31" s="327" customFormat="1" x14ac:dyDescent="0.3">
      <c r="Q281" s="365"/>
      <c r="R281" s="365"/>
      <c r="S281" s="365"/>
      <c r="T281" s="365"/>
      <c r="U281" s="365"/>
      <c r="V281" s="365"/>
      <c r="W281" s="365"/>
      <c r="X281" s="365"/>
      <c r="Y281" s="365"/>
      <c r="Z281" s="365"/>
      <c r="AA281" s="365"/>
      <c r="AB281" s="365"/>
      <c r="AC281" s="365"/>
      <c r="AD281" s="365"/>
      <c r="AE281" s="365"/>
    </row>
    <row r="282" spans="17:31" s="327" customFormat="1" x14ac:dyDescent="0.3">
      <c r="Q282" s="365"/>
      <c r="R282" s="365"/>
      <c r="S282" s="365"/>
      <c r="T282" s="365"/>
      <c r="U282" s="365"/>
      <c r="V282" s="365"/>
      <c r="W282" s="365"/>
      <c r="X282" s="365"/>
      <c r="Y282" s="365"/>
      <c r="Z282" s="365"/>
      <c r="AA282" s="365"/>
      <c r="AB282" s="365"/>
      <c r="AC282" s="365"/>
      <c r="AD282" s="365"/>
      <c r="AE282" s="365"/>
    </row>
    <row r="283" spans="17:31" s="327" customFormat="1" x14ac:dyDescent="0.3">
      <c r="Q283" s="365"/>
      <c r="R283" s="365"/>
      <c r="S283" s="365"/>
      <c r="T283" s="365"/>
      <c r="U283" s="365"/>
      <c r="V283" s="365"/>
      <c r="W283" s="365"/>
      <c r="X283" s="365"/>
      <c r="Y283" s="365"/>
      <c r="Z283" s="365"/>
      <c r="AA283" s="365"/>
      <c r="AB283" s="365"/>
      <c r="AC283" s="365"/>
      <c r="AD283" s="365"/>
      <c r="AE283" s="365"/>
    </row>
    <row r="284" spans="17:31" s="327" customFormat="1" x14ac:dyDescent="0.3">
      <c r="Q284" s="365"/>
      <c r="R284" s="365"/>
      <c r="S284" s="365"/>
      <c r="T284" s="365"/>
      <c r="U284" s="365"/>
      <c r="V284" s="365"/>
      <c r="W284" s="365"/>
      <c r="X284" s="365"/>
      <c r="Y284" s="365"/>
      <c r="Z284" s="365"/>
      <c r="AA284" s="365"/>
      <c r="AB284" s="365"/>
      <c r="AC284" s="365"/>
      <c r="AD284" s="365"/>
      <c r="AE284" s="365"/>
    </row>
    <row r="285" spans="17:31" s="327" customFormat="1" x14ac:dyDescent="0.3">
      <c r="Q285" s="365"/>
      <c r="R285" s="365"/>
      <c r="S285" s="365"/>
      <c r="T285" s="365"/>
      <c r="U285" s="365"/>
      <c r="V285" s="365"/>
      <c r="W285" s="365"/>
      <c r="X285" s="365"/>
      <c r="Y285" s="365"/>
      <c r="Z285" s="365"/>
      <c r="AA285" s="365"/>
      <c r="AB285" s="365"/>
      <c r="AC285" s="365"/>
      <c r="AD285" s="365"/>
      <c r="AE285" s="365"/>
    </row>
    <row r="286" spans="17:31" s="327" customFormat="1" x14ac:dyDescent="0.3">
      <c r="Q286" s="365"/>
      <c r="R286" s="365"/>
      <c r="S286" s="365"/>
      <c r="T286" s="365"/>
      <c r="U286" s="365"/>
      <c r="V286" s="365"/>
      <c r="W286" s="365"/>
      <c r="X286" s="365"/>
      <c r="Y286" s="365"/>
      <c r="Z286" s="365"/>
      <c r="AA286" s="365"/>
      <c r="AB286" s="365"/>
      <c r="AC286" s="365"/>
      <c r="AD286" s="365"/>
      <c r="AE286" s="365"/>
    </row>
    <row r="287" spans="17:31" s="327" customFormat="1" x14ac:dyDescent="0.3">
      <c r="Q287" s="365"/>
      <c r="R287" s="365"/>
      <c r="S287" s="365"/>
      <c r="T287" s="365"/>
      <c r="U287" s="365"/>
      <c r="V287" s="365"/>
      <c r="W287" s="365"/>
      <c r="X287" s="365"/>
      <c r="Y287" s="365"/>
      <c r="Z287" s="365"/>
      <c r="AA287" s="365"/>
      <c r="AB287" s="365"/>
      <c r="AC287" s="365"/>
      <c r="AD287" s="365"/>
      <c r="AE287" s="365"/>
    </row>
    <row r="288" spans="17:31" s="327" customFormat="1" x14ac:dyDescent="0.3">
      <c r="Q288" s="365"/>
      <c r="R288" s="365"/>
      <c r="S288" s="365"/>
      <c r="T288" s="365"/>
      <c r="U288" s="365"/>
      <c r="V288" s="365"/>
      <c r="W288" s="365"/>
      <c r="X288" s="365"/>
      <c r="Y288" s="365"/>
      <c r="Z288" s="365"/>
      <c r="AA288" s="365"/>
      <c r="AB288" s="365"/>
      <c r="AC288" s="365"/>
      <c r="AD288" s="365"/>
      <c r="AE288" s="365"/>
    </row>
    <row r="289" spans="17:31" s="327" customFormat="1" x14ac:dyDescent="0.3">
      <c r="Q289" s="365"/>
      <c r="R289" s="365"/>
      <c r="S289" s="365"/>
      <c r="T289" s="365"/>
      <c r="U289" s="365"/>
      <c r="V289" s="365"/>
      <c r="W289" s="365"/>
      <c r="X289" s="365"/>
      <c r="Y289" s="365"/>
      <c r="Z289" s="365"/>
      <c r="AA289" s="365"/>
      <c r="AB289" s="365"/>
      <c r="AC289" s="365"/>
      <c r="AD289" s="365"/>
      <c r="AE289" s="365"/>
    </row>
    <row r="290" spans="17:31" s="327" customFormat="1" x14ac:dyDescent="0.3">
      <c r="Q290" s="365"/>
      <c r="R290" s="365"/>
      <c r="S290" s="365"/>
      <c r="T290" s="365"/>
      <c r="U290" s="365"/>
      <c r="V290" s="365"/>
      <c r="W290" s="365"/>
      <c r="X290" s="365"/>
      <c r="Y290" s="365"/>
      <c r="Z290" s="365"/>
      <c r="AA290" s="365"/>
      <c r="AB290" s="365"/>
      <c r="AC290" s="365"/>
      <c r="AD290" s="365"/>
      <c r="AE290" s="365"/>
    </row>
    <row r="291" spans="17:31" s="327" customFormat="1" x14ac:dyDescent="0.3">
      <c r="Q291" s="365"/>
      <c r="R291" s="365"/>
      <c r="S291" s="365"/>
      <c r="T291" s="365"/>
      <c r="U291" s="365"/>
      <c r="V291" s="365"/>
      <c r="W291" s="365"/>
      <c r="X291" s="365"/>
      <c r="Y291" s="365"/>
      <c r="Z291" s="365"/>
      <c r="AA291" s="365"/>
      <c r="AB291" s="365"/>
      <c r="AC291" s="365"/>
      <c r="AD291" s="365"/>
      <c r="AE291" s="365"/>
    </row>
    <row r="292" spans="17:31" s="327" customFormat="1" x14ac:dyDescent="0.3">
      <c r="Q292" s="365"/>
      <c r="R292" s="365"/>
      <c r="S292" s="365"/>
      <c r="T292" s="365"/>
      <c r="U292" s="365"/>
      <c r="V292" s="365"/>
      <c r="W292" s="365"/>
      <c r="X292" s="365"/>
      <c r="Y292" s="365"/>
      <c r="Z292" s="365"/>
      <c r="AA292" s="365"/>
      <c r="AB292" s="365"/>
      <c r="AC292" s="365"/>
      <c r="AD292" s="365"/>
      <c r="AE292" s="365"/>
    </row>
    <row r="293" spans="17:31" s="327" customFormat="1" x14ac:dyDescent="0.3">
      <c r="Q293" s="365"/>
      <c r="R293" s="365"/>
      <c r="S293" s="365"/>
      <c r="T293" s="365"/>
      <c r="U293" s="365"/>
      <c r="V293" s="365"/>
      <c r="W293" s="365"/>
      <c r="X293" s="365"/>
      <c r="Y293" s="365"/>
      <c r="Z293" s="365"/>
      <c r="AA293" s="365"/>
      <c r="AB293" s="365"/>
      <c r="AC293" s="365"/>
      <c r="AD293" s="365"/>
      <c r="AE293" s="365"/>
    </row>
    <row r="294" spans="17:31" s="327" customFormat="1" x14ac:dyDescent="0.3">
      <c r="Q294" s="365"/>
      <c r="R294" s="365"/>
      <c r="S294" s="365"/>
      <c r="T294" s="365"/>
      <c r="U294" s="365"/>
      <c r="V294" s="365"/>
      <c r="W294" s="365"/>
      <c r="X294" s="365"/>
      <c r="Y294" s="365"/>
      <c r="Z294" s="365"/>
      <c r="AA294" s="365"/>
      <c r="AB294" s="365"/>
      <c r="AC294" s="365"/>
      <c r="AD294" s="365"/>
      <c r="AE294" s="365"/>
    </row>
    <row r="295" spans="17:31" s="327" customFormat="1" x14ac:dyDescent="0.3">
      <c r="Q295" s="365"/>
      <c r="R295" s="365"/>
      <c r="S295" s="365"/>
      <c r="T295" s="365"/>
      <c r="U295" s="365"/>
      <c r="V295" s="365"/>
      <c r="W295" s="365"/>
      <c r="X295" s="365"/>
      <c r="Y295" s="365"/>
      <c r="Z295" s="365"/>
      <c r="AA295" s="365"/>
      <c r="AB295" s="365"/>
      <c r="AC295" s="365"/>
      <c r="AD295" s="365"/>
      <c r="AE295" s="365"/>
    </row>
    <row r="296" spans="17:31" s="327" customFormat="1" x14ac:dyDescent="0.3">
      <c r="Q296" s="365"/>
      <c r="R296" s="365"/>
      <c r="S296" s="365"/>
      <c r="T296" s="365"/>
      <c r="U296" s="365"/>
      <c r="V296" s="365"/>
      <c r="W296" s="365"/>
      <c r="X296" s="365"/>
      <c r="Y296" s="365"/>
      <c r="Z296" s="365"/>
      <c r="AA296" s="365"/>
      <c r="AB296" s="365"/>
      <c r="AC296" s="365"/>
      <c r="AD296" s="365"/>
      <c r="AE296" s="365"/>
    </row>
    <row r="297" spans="17:31" s="327" customFormat="1" x14ac:dyDescent="0.3">
      <c r="Q297" s="365"/>
      <c r="R297" s="365"/>
      <c r="S297" s="365"/>
      <c r="T297" s="365"/>
      <c r="U297" s="365"/>
      <c r="V297" s="365"/>
      <c r="W297" s="365"/>
      <c r="X297" s="365"/>
      <c r="Y297" s="365"/>
      <c r="Z297" s="365"/>
      <c r="AA297" s="365"/>
      <c r="AB297" s="365"/>
      <c r="AC297" s="365"/>
      <c r="AD297" s="365"/>
      <c r="AE297" s="365"/>
    </row>
    <row r="298" spans="17:31" s="327" customFormat="1" x14ac:dyDescent="0.3">
      <c r="Q298" s="365"/>
      <c r="R298" s="365"/>
      <c r="S298" s="365"/>
      <c r="T298" s="365"/>
      <c r="U298" s="365"/>
      <c r="V298" s="365"/>
      <c r="W298" s="365"/>
      <c r="X298" s="365"/>
      <c r="Y298" s="365"/>
      <c r="Z298" s="365"/>
      <c r="AA298" s="365"/>
      <c r="AB298" s="365"/>
      <c r="AC298" s="365"/>
      <c r="AD298" s="365"/>
      <c r="AE298" s="365"/>
    </row>
    <row r="299" spans="17:31" s="327" customFormat="1" x14ac:dyDescent="0.3">
      <c r="Q299" s="365"/>
      <c r="R299" s="365"/>
      <c r="S299" s="365"/>
      <c r="T299" s="365"/>
      <c r="U299" s="365"/>
      <c r="V299" s="365"/>
      <c r="W299" s="365"/>
      <c r="X299" s="365"/>
      <c r="Y299" s="365"/>
      <c r="Z299" s="365"/>
      <c r="AA299" s="365"/>
      <c r="AB299" s="365"/>
      <c r="AC299" s="365"/>
      <c r="AD299" s="365"/>
      <c r="AE299" s="365"/>
    </row>
    <row r="300" spans="17:31" s="327" customFormat="1" x14ac:dyDescent="0.3">
      <c r="Q300" s="365"/>
      <c r="R300" s="365"/>
      <c r="S300" s="365"/>
      <c r="T300" s="365"/>
      <c r="U300" s="365"/>
      <c r="V300" s="365"/>
      <c r="W300" s="365"/>
      <c r="X300" s="365"/>
      <c r="Y300" s="365"/>
      <c r="Z300" s="365"/>
      <c r="AA300" s="365"/>
      <c r="AB300" s="365"/>
      <c r="AC300" s="365"/>
      <c r="AD300" s="365"/>
      <c r="AE300" s="365"/>
    </row>
    <row r="301" spans="17:31" s="327" customFormat="1" x14ac:dyDescent="0.3">
      <c r="Q301" s="365"/>
      <c r="R301" s="365"/>
      <c r="S301" s="365"/>
      <c r="T301" s="365"/>
      <c r="U301" s="365"/>
      <c r="V301" s="365"/>
      <c r="W301" s="365"/>
      <c r="X301" s="365"/>
      <c r="Y301" s="365"/>
      <c r="Z301" s="365"/>
      <c r="AA301" s="365"/>
      <c r="AB301" s="365"/>
      <c r="AC301" s="365"/>
      <c r="AD301" s="365"/>
      <c r="AE301" s="365"/>
    </row>
    <row r="302" spans="17:31" s="327" customFormat="1" x14ac:dyDescent="0.3">
      <c r="Q302" s="365"/>
      <c r="R302" s="365"/>
      <c r="S302" s="365"/>
      <c r="T302" s="365"/>
      <c r="U302" s="365"/>
      <c r="V302" s="365"/>
      <c r="W302" s="365"/>
      <c r="X302" s="365"/>
      <c r="Y302" s="365"/>
      <c r="Z302" s="365"/>
      <c r="AA302" s="365"/>
      <c r="AB302" s="365"/>
      <c r="AC302" s="365"/>
      <c r="AD302" s="365"/>
      <c r="AE302" s="365"/>
    </row>
    <row r="303" spans="17:31" s="327" customFormat="1" x14ac:dyDescent="0.3">
      <c r="Q303" s="365"/>
      <c r="R303" s="365"/>
      <c r="S303" s="365"/>
      <c r="T303" s="365"/>
      <c r="U303" s="365"/>
      <c r="V303" s="365"/>
      <c r="W303" s="365"/>
      <c r="X303" s="365"/>
      <c r="Y303" s="365"/>
      <c r="Z303" s="365"/>
      <c r="AA303" s="365"/>
      <c r="AB303" s="365"/>
      <c r="AC303" s="365"/>
      <c r="AD303" s="365"/>
      <c r="AE303" s="365"/>
    </row>
    <row r="304" spans="17:31" s="327" customFormat="1" x14ac:dyDescent="0.3">
      <c r="Q304" s="365"/>
      <c r="R304" s="365"/>
      <c r="S304" s="365"/>
      <c r="T304" s="365"/>
      <c r="U304" s="365"/>
      <c r="V304" s="365"/>
      <c r="W304" s="365"/>
      <c r="X304" s="365"/>
      <c r="Y304" s="365"/>
      <c r="Z304" s="365"/>
      <c r="AA304" s="365"/>
      <c r="AB304" s="365"/>
      <c r="AC304" s="365"/>
      <c r="AD304" s="365"/>
      <c r="AE304" s="365"/>
    </row>
    <row r="305" spans="17:31" s="327" customFormat="1" x14ac:dyDescent="0.3">
      <c r="Q305" s="365"/>
      <c r="R305" s="365"/>
      <c r="S305" s="365"/>
      <c r="T305" s="365"/>
      <c r="U305" s="365"/>
      <c r="V305" s="365"/>
      <c r="W305" s="365"/>
      <c r="X305" s="365"/>
      <c r="Y305" s="365"/>
      <c r="Z305" s="365"/>
      <c r="AA305" s="365"/>
      <c r="AB305" s="365"/>
      <c r="AC305" s="365"/>
      <c r="AD305" s="365"/>
      <c r="AE305" s="365"/>
    </row>
    <row r="306" spans="17:31" s="327" customFormat="1" x14ac:dyDescent="0.3">
      <c r="Q306" s="365"/>
      <c r="R306" s="365"/>
      <c r="S306" s="365"/>
      <c r="T306" s="365"/>
      <c r="U306" s="365"/>
      <c r="V306" s="365"/>
      <c r="W306" s="365"/>
      <c r="X306" s="365"/>
      <c r="Y306" s="365"/>
      <c r="Z306" s="365"/>
      <c r="AA306" s="365"/>
      <c r="AB306" s="365"/>
      <c r="AC306" s="365"/>
      <c r="AD306" s="365"/>
      <c r="AE306" s="365"/>
    </row>
    <row r="307" spans="17:31" s="327" customFormat="1" x14ac:dyDescent="0.3">
      <c r="Q307" s="365"/>
      <c r="R307" s="365"/>
      <c r="S307" s="365"/>
      <c r="T307" s="365"/>
      <c r="U307" s="365"/>
      <c r="V307" s="365"/>
      <c r="W307" s="365"/>
      <c r="X307" s="365"/>
      <c r="Y307" s="365"/>
      <c r="Z307" s="365"/>
      <c r="AA307" s="365"/>
      <c r="AB307" s="365"/>
      <c r="AC307" s="365"/>
      <c r="AD307" s="365"/>
      <c r="AE307" s="365"/>
    </row>
    <row r="308" spans="17:31" s="327" customFormat="1" x14ac:dyDescent="0.3">
      <c r="Q308" s="365"/>
      <c r="R308" s="365"/>
      <c r="S308" s="365"/>
      <c r="T308" s="365"/>
      <c r="U308" s="365"/>
      <c r="V308" s="365"/>
      <c r="W308" s="365"/>
      <c r="X308" s="365"/>
      <c r="Y308" s="365"/>
      <c r="Z308" s="365"/>
      <c r="AA308" s="365"/>
      <c r="AB308" s="365"/>
      <c r="AC308" s="365"/>
      <c r="AD308" s="365"/>
      <c r="AE308" s="365"/>
    </row>
    <row r="309" spans="17:31" s="327" customFormat="1" x14ac:dyDescent="0.3">
      <c r="Q309" s="365"/>
      <c r="R309" s="365"/>
      <c r="S309" s="365"/>
      <c r="T309" s="365"/>
      <c r="U309" s="365"/>
      <c r="V309" s="365"/>
      <c r="W309" s="365"/>
      <c r="X309" s="365"/>
      <c r="Y309" s="365"/>
      <c r="Z309" s="365"/>
      <c r="AA309" s="365"/>
      <c r="AB309" s="365"/>
      <c r="AC309" s="365"/>
      <c r="AD309" s="365"/>
      <c r="AE309" s="365"/>
    </row>
    <row r="310" spans="17:31" s="327" customFormat="1" x14ac:dyDescent="0.3">
      <c r="Q310" s="365"/>
      <c r="R310" s="365"/>
      <c r="S310" s="365"/>
      <c r="T310" s="365"/>
      <c r="U310" s="365"/>
      <c r="V310" s="365"/>
      <c r="W310" s="365"/>
      <c r="X310" s="365"/>
      <c r="Y310" s="365"/>
      <c r="Z310" s="365"/>
      <c r="AA310" s="365"/>
      <c r="AB310" s="365"/>
      <c r="AC310" s="365"/>
      <c r="AD310" s="365"/>
      <c r="AE310" s="365"/>
    </row>
    <row r="311" spans="17:31" s="327" customFormat="1" x14ac:dyDescent="0.3">
      <c r="Q311" s="365"/>
      <c r="R311" s="365"/>
      <c r="S311" s="365"/>
      <c r="T311" s="365"/>
      <c r="U311" s="365"/>
      <c r="V311" s="365"/>
      <c r="W311" s="365"/>
      <c r="X311" s="365"/>
      <c r="Y311" s="365"/>
      <c r="Z311" s="365"/>
      <c r="AA311" s="365"/>
      <c r="AB311" s="365"/>
      <c r="AC311" s="365"/>
      <c r="AD311" s="365"/>
      <c r="AE311" s="365"/>
    </row>
    <row r="312" spans="17:31" s="327" customFormat="1" x14ac:dyDescent="0.3">
      <c r="Q312" s="365"/>
      <c r="R312" s="365"/>
      <c r="S312" s="365"/>
      <c r="T312" s="365"/>
      <c r="U312" s="365"/>
      <c r="V312" s="365"/>
      <c r="W312" s="365"/>
      <c r="X312" s="365"/>
      <c r="Y312" s="365"/>
      <c r="Z312" s="365"/>
      <c r="AA312" s="365"/>
      <c r="AB312" s="365"/>
      <c r="AC312" s="365"/>
      <c r="AD312" s="365"/>
      <c r="AE312" s="365"/>
    </row>
    <row r="313" spans="17:31" s="327" customFormat="1" x14ac:dyDescent="0.3">
      <c r="Q313" s="365"/>
      <c r="R313" s="365"/>
      <c r="S313" s="365"/>
      <c r="T313" s="365"/>
      <c r="U313" s="365"/>
      <c r="V313" s="365"/>
      <c r="W313" s="365"/>
      <c r="X313" s="365"/>
      <c r="Y313" s="365"/>
      <c r="Z313" s="365"/>
      <c r="AA313" s="365"/>
      <c r="AB313" s="365"/>
      <c r="AC313" s="365"/>
      <c r="AD313" s="365"/>
      <c r="AE313" s="365"/>
    </row>
    <row r="314" spans="17:31" s="327" customFormat="1" x14ac:dyDescent="0.3">
      <c r="Q314" s="365"/>
      <c r="R314" s="365"/>
      <c r="S314" s="365"/>
      <c r="T314" s="365"/>
      <c r="U314" s="365"/>
      <c r="V314" s="365"/>
      <c r="W314" s="365"/>
      <c r="X314" s="365"/>
      <c r="Y314" s="365"/>
      <c r="Z314" s="365"/>
      <c r="AA314" s="365"/>
      <c r="AB314" s="365"/>
      <c r="AC314" s="365"/>
      <c r="AD314" s="365"/>
      <c r="AE314" s="365"/>
    </row>
    <row r="315" spans="17:31" s="327" customFormat="1" x14ac:dyDescent="0.3">
      <c r="Q315" s="365"/>
      <c r="R315" s="365"/>
      <c r="S315" s="365"/>
      <c r="T315" s="365"/>
      <c r="U315" s="365"/>
      <c r="V315" s="365"/>
      <c r="W315" s="365"/>
      <c r="X315" s="365"/>
      <c r="Y315" s="365"/>
      <c r="Z315" s="365"/>
      <c r="AA315" s="365"/>
      <c r="AB315" s="365"/>
      <c r="AC315" s="365"/>
      <c r="AD315" s="365"/>
      <c r="AE315" s="365"/>
    </row>
    <row r="316" spans="17:31" s="327" customFormat="1" x14ac:dyDescent="0.3">
      <c r="Q316" s="365"/>
      <c r="R316" s="365"/>
      <c r="S316" s="365"/>
      <c r="T316" s="365"/>
      <c r="U316" s="365"/>
      <c r="V316" s="365"/>
      <c r="W316" s="365"/>
      <c r="X316" s="365"/>
      <c r="Y316" s="365"/>
      <c r="Z316" s="365"/>
      <c r="AA316" s="365"/>
      <c r="AB316" s="365"/>
      <c r="AC316" s="365"/>
      <c r="AD316" s="365"/>
      <c r="AE316" s="365"/>
    </row>
    <row r="317" spans="17:31" s="327" customFormat="1" x14ac:dyDescent="0.3">
      <c r="Q317" s="365"/>
      <c r="R317" s="365"/>
      <c r="S317" s="365"/>
      <c r="T317" s="365"/>
      <c r="U317" s="365"/>
      <c r="V317" s="365"/>
      <c r="W317" s="365"/>
      <c r="X317" s="365"/>
      <c r="Y317" s="365"/>
      <c r="Z317" s="365"/>
      <c r="AA317" s="365"/>
      <c r="AB317" s="365"/>
      <c r="AC317" s="365"/>
      <c r="AD317" s="365"/>
      <c r="AE317" s="365"/>
    </row>
    <row r="318" spans="17:31" s="327" customFormat="1" x14ac:dyDescent="0.3">
      <c r="Q318" s="365"/>
      <c r="R318" s="365"/>
      <c r="S318" s="365"/>
      <c r="T318" s="365"/>
      <c r="U318" s="365"/>
      <c r="V318" s="365"/>
      <c r="W318" s="365"/>
      <c r="X318" s="365"/>
      <c r="Y318" s="365"/>
      <c r="Z318" s="365"/>
      <c r="AA318" s="365"/>
      <c r="AB318" s="365"/>
      <c r="AC318" s="365"/>
      <c r="AD318" s="365"/>
      <c r="AE318" s="365"/>
    </row>
    <row r="319" spans="17:31" s="327" customFormat="1" x14ac:dyDescent="0.3">
      <c r="Q319" s="365"/>
      <c r="R319" s="365"/>
      <c r="S319" s="365"/>
      <c r="T319" s="365"/>
      <c r="U319" s="365"/>
      <c r="V319" s="365"/>
      <c r="W319" s="365"/>
      <c r="X319" s="365"/>
      <c r="Y319" s="365"/>
      <c r="Z319" s="365"/>
      <c r="AA319" s="365"/>
      <c r="AB319" s="365"/>
      <c r="AC319" s="365"/>
      <c r="AD319" s="365"/>
      <c r="AE319" s="365"/>
    </row>
    <row r="320" spans="17:31" s="327" customFormat="1" x14ac:dyDescent="0.3">
      <c r="Q320" s="365"/>
      <c r="R320" s="365"/>
      <c r="S320" s="365"/>
      <c r="T320" s="365"/>
      <c r="U320" s="365"/>
      <c r="V320" s="365"/>
      <c r="W320" s="365"/>
      <c r="X320" s="365"/>
      <c r="Y320" s="365"/>
      <c r="Z320" s="365"/>
      <c r="AA320" s="365"/>
      <c r="AB320" s="365"/>
      <c r="AC320" s="365"/>
      <c r="AD320" s="365"/>
      <c r="AE320" s="365"/>
    </row>
    <row r="321" spans="17:31" s="327" customFormat="1" x14ac:dyDescent="0.3">
      <c r="Q321" s="365"/>
      <c r="R321" s="365"/>
      <c r="S321" s="365"/>
      <c r="T321" s="365"/>
      <c r="U321" s="365"/>
      <c r="V321" s="365"/>
      <c r="W321" s="365"/>
      <c r="X321" s="365"/>
      <c r="Y321" s="365"/>
      <c r="Z321" s="365"/>
      <c r="AA321" s="365"/>
      <c r="AB321" s="365"/>
      <c r="AC321" s="365"/>
      <c r="AD321" s="365"/>
      <c r="AE321" s="365"/>
    </row>
    <row r="322" spans="17:31" s="327" customFormat="1" x14ac:dyDescent="0.3">
      <c r="Q322" s="365"/>
      <c r="R322" s="365"/>
      <c r="S322" s="365"/>
      <c r="T322" s="365"/>
      <c r="U322" s="365"/>
      <c r="V322" s="365"/>
      <c r="W322" s="365"/>
      <c r="X322" s="365"/>
      <c r="Y322" s="365"/>
      <c r="Z322" s="365"/>
      <c r="AA322" s="365"/>
      <c r="AB322" s="365"/>
      <c r="AC322" s="365"/>
      <c r="AD322" s="365"/>
      <c r="AE322" s="365"/>
    </row>
    <row r="323" spans="17:31" s="327" customFormat="1" x14ac:dyDescent="0.3">
      <c r="Q323" s="365"/>
      <c r="R323" s="365"/>
      <c r="S323" s="365"/>
      <c r="T323" s="365"/>
      <c r="U323" s="365"/>
      <c r="V323" s="365"/>
      <c r="W323" s="365"/>
      <c r="X323" s="365"/>
      <c r="Y323" s="365"/>
      <c r="Z323" s="365"/>
      <c r="AA323" s="365"/>
      <c r="AB323" s="365"/>
      <c r="AC323" s="365"/>
      <c r="AD323" s="365"/>
      <c r="AE323" s="365"/>
    </row>
    <row r="324" spans="17:31" s="327" customFormat="1" x14ac:dyDescent="0.3">
      <c r="Q324" s="365"/>
      <c r="R324" s="365"/>
      <c r="S324" s="365"/>
      <c r="T324" s="365"/>
      <c r="U324" s="365"/>
      <c r="V324" s="365"/>
      <c r="W324" s="365"/>
      <c r="X324" s="365"/>
      <c r="Y324" s="365"/>
      <c r="Z324" s="365"/>
      <c r="AA324" s="365"/>
      <c r="AB324" s="365"/>
      <c r="AC324" s="365"/>
      <c r="AD324" s="365"/>
      <c r="AE324" s="365"/>
    </row>
    <row r="325" spans="17:31" s="327" customFormat="1" x14ac:dyDescent="0.3">
      <c r="Q325" s="365"/>
      <c r="R325" s="365"/>
      <c r="S325" s="365"/>
      <c r="T325" s="365"/>
      <c r="U325" s="365"/>
      <c r="V325" s="365"/>
      <c r="W325" s="365"/>
      <c r="X325" s="365"/>
      <c r="Y325" s="365"/>
      <c r="Z325" s="365"/>
      <c r="AA325" s="365"/>
      <c r="AB325" s="365"/>
      <c r="AC325" s="365"/>
      <c r="AD325" s="365"/>
      <c r="AE325" s="365"/>
    </row>
    <row r="326" spans="17:31" s="327" customFormat="1" x14ac:dyDescent="0.3">
      <c r="Q326" s="365"/>
      <c r="R326" s="365"/>
      <c r="S326" s="365"/>
      <c r="T326" s="365"/>
      <c r="U326" s="365"/>
      <c r="V326" s="365"/>
      <c r="W326" s="365"/>
      <c r="X326" s="365"/>
      <c r="Y326" s="365"/>
      <c r="Z326" s="365"/>
      <c r="AA326" s="365"/>
      <c r="AB326" s="365"/>
      <c r="AC326" s="365"/>
      <c r="AD326" s="365"/>
      <c r="AE326" s="365"/>
    </row>
    <row r="327" spans="17:31" s="327" customFormat="1" x14ac:dyDescent="0.3">
      <c r="Q327" s="365"/>
      <c r="R327" s="365"/>
      <c r="S327" s="365"/>
      <c r="T327" s="365"/>
      <c r="U327" s="365"/>
      <c r="V327" s="365"/>
      <c r="W327" s="365"/>
      <c r="X327" s="365"/>
      <c r="Y327" s="365"/>
      <c r="Z327" s="365"/>
      <c r="AA327" s="365"/>
      <c r="AB327" s="365"/>
      <c r="AC327" s="365"/>
      <c r="AD327" s="365"/>
      <c r="AE327" s="365"/>
    </row>
    <row r="328" spans="17:31" s="327" customFormat="1" x14ac:dyDescent="0.3">
      <c r="Q328" s="365"/>
      <c r="R328" s="365"/>
      <c r="S328" s="365"/>
      <c r="T328" s="365"/>
      <c r="U328" s="365"/>
      <c r="V328" s="365"/>
      <c r="W328" s="365"/>
      <c r="X328" s="365"/>
      <c r="Y328" s="365"/>
      <c r="Z328" s="365"/>
      <c r="AA328" s="365"/>
      <c r="AB328" s="365"/>
      <c r="AC328" s="365"/>
      <c r="AD328" s="365"/>
      <c r="AE328" s="365"/>
    </row>
    <row r="329" spans="17:31" s="327" customFormat="1" x14ac:dyDescent="0.3">
      <c r="Q329" s="365"/>
      <c r="R329" s="365"/>
      <c r="S329" s="365"/>
      <c r="T329" s="365"/>
      <c r="U329" s="365"/>
      <c r="V329" s="365"/>
      <c r="W329" s="365"/>
      <c r="X329" s="365"/>
      <c r="Y329" s="365"/>
      <c r="Z329" s="365"/>
      <c r="AA329" s="365"/>
      <c r="AB329" s="365"/>
      <c r="AC329" s="365"/>
      <c r="AD329" s="365"/>
      <c r="AE329" s="365"/>
    </row>
    <row r="330" spans="17:31" s="327" customFormat="1" x14ac:dyDescent="0.3">
      <c r="Q330" s="365"/>
      <c r="R330" s="365"/>
      <c r="S330" s="365"/>
      <c r="T330" s="365"/>
      <c r="U330" s="365"/>
      <c r="V330" s="365"/>
      <c r="W330" s="365"/>
      <c r="X330" s="365"/>
      <c r="Y330" s="365"/>
      <c r="Z330" s="365"/>
      <c r="AA330" s="365"/>
      <c r="AB330" s="365"/>
      <c r="AC330" s="365"/>
      <c r="AD330" s="365"/>
      <c r="AE330" s="365"/>
    </row>
    <row r="331" spans="17:31" s="327" customFormat="1" x14ac:dyDescent="0.3">
      <c r="Q331" s="365"/>
      <c r="R331" s="365"/>
      <c r="S331" s="365"/>
      <c r="T331" s="365"/>
      <c r="U331" s="365"/>
      <c r="V331" s="365"/>
      <c r="W331" s="365"/>
      <c r="X331" s="365"/>
      <c r="Y331" s="365"/>
      <c r="Z331" s="365"/>
      <c r="AA331" s="365"/>
      <c r="AB331" s="365"/>
      <c r="AC331" s="365"/>
      <c r="AD331" s="365"/>
      <c r="AE331" s="365"/>
    </row>
    <row r="332" spans="17:31" s="327" customFormat="1" x14ac:dyDescent="0.3">
      <c r="Q332" s="365"/>
      <c r="R332" s="365"/>
      <c r="S332" s="365"/>
      <c r="T332" s="365"/>
      <c r="U332" s="365"/>
      <c r="V332" s="365"/>
      <c r="W332" s="365"/>
      <c r="X332" s="365"/>
      <c r="Y332" s="365"/>
      <c r="Z332" s="365"/>
      <c r="AA332" s="365"/>
      <c r="AB332" s="365"/>
      <c r="AC332" s="365"/>
      <c r="AD332" s="365"/>
      <c r="AE332" s="365"/>
    </row>
    <row r="333" spans="17:31" s="327" customFormat="1" x14ac:dyDescent="0.3">
      <c r="Q333" s="365"/>
      <c r="R333" s="365"/>
      <c r="S333" s="365"/>
      <c r="T333" s="365"/>
      <c r="U333" s="365"/>
      <c r="V333" s="365"/>
      <c r="W333" s="365"/>
      <c r="X333" s="365"/>
      <c r="Y333" s="365"/>
      <c r="Z333" s="365"/>
      <c r="AA333" s="365"/>
      <c r="AB333" s="365"/>
      <c r="AC333" s="365"/>
      <c r="AD333" s="365"/>
      <c r="AE333" s="365"/>
    </row>
    <row r="334" spans="17:31" s="327" customFormat="1" x14ac:dyDescent="0.3">
      <c r="Q334" s="365"/>
      <c r="R334" s="365"/>
      <c r="S334" s="365"/>
      <c r="T334" s="365"/>
      <c r="U334" s="365"/>
      <c r="V334" s="365"/>
      <c r="W334" s="365"/>
      <c r="X334" s="365"/>
      <c r="Y334" s="365"/>
      <c r="Z334" s="365"/>
      <c r="AA334" s="365"/>
      <c r="AB334" s="365"/>
      <c r="AC334" s="365"/>
      <c r="AD334" s="365"/>
      <c r="AE334" s="365"/>
    </row>
    <row r="335" spans="17:31" s="327" customFormat="1" x14ac:dyDescent="0.3">
      <c r="Q335" s="365"/>
      <c r="R335" s="365"/>
      <c r="S335" s="365"/>
      <c r="T335" s="365"/>
      <c r="U335" s="365"/>
      <c r="V335" s="365"/>
      <c r="W335" s="365"/>
      <c r="X335" s="365"/>
      <c r="Y335" s="365"/>
      <c r="Z335" s="365"/>
      <c r="AA335" s="365"/>
      <c r="AB335" s="365"/>
      <c r="AC335" s="365"/>
      <c r="AD335" s="365"/>
      <c r="AE335" s="365"/>
    </row>
    <row r="336" spans="17:31" s="327" customFormat="1" x14ac:dyDescent="0.3">
      <c r="Q336" s="365"/>
      <c r="R336" s="365"/>
      <c r="S336" s="365"/>
      <c r="T336" s="365"/>
      <c r="U336" s="365"/>
      <c r="V336" s="365"/>
      <c r="W336" s="365"/>
      <c r="X336" s="365"/>
      <c r="Y336" s="365"/>
      <c r="Z336" s="365"/>
      <c r="AA336" s="365"/>
      <c r="AB336" s="365"/>
      <c r="AC336" s="365"/>
      <c r="AD336" s="365"/>
      <c r="AE336" s="365"/>
    </row>
    <row r="337" spans="17:31" s="327" customFormat="1" x14ac:dyDescent="0.3">
      <c r="Q337" s="365"/>
      <c r="R337" s="365"/>
      <c r="S337" s="365"/>
      <c r="T337" s="365"/>
      <c r="U337" s="365"/>
      <c r="V337" s="365"/>
      <c r="W337" s="365"/>
      <c r="X337" s="365"/>
      <c r="Y337" s="365"/>
      <c r="Z337" s="365"/>
      <c r="AA337" s="365"/>
      <c r="AB337" s="365"/>
      <c r="AC337" s="365"/>
      <c r="AD337" s="365"/>
      <c r="AE337" s="365"/>
    </row>
    <row r="338" spans="17:31" s="327" customFormat="1" x14ac:dyDescent="0.3">
      <c r="Q338" s="365"/>
      <c r="R338" s="365"/>
      <c r="S338" s="365"/>
      <c r="T338" s="365"/>
      <c r="U338" s="365"/>
      <c r="V338" s="365"/>
      <c r="W338" s="365"/>
      <c r="X338" s="365"/>
      <c r="Y338" s="365"/>
      <c r="Z338" s="365"/>
      <c r="AA338" s="365"/>
      <c r="AB338" s="365"/>
      <c r="AC338" s="365"/>
      <c r="AD338" s="365"/>
      <c r="AE338" s="365"/>
    </row>
    <row r="339" spans="17:31" s="327" customFormat="1" x14ac:dyDescent="0.3">
      <c r="Q339" s="365"/>
      <c r="R339" s="365"/>
      <c r="S339" s="365"/>
      <c r="T339" s="365"/>
      <c r="U339" s="365"/>
      <c r="V339" s="365"/>
      <c r="W339" s="365"/>
      <c r="X339" s="365"/>
      <c r="Y339" s="365"/>
      <c r="Z339" s="365"/>
      <c r="AA339" s="365"/>
      <c r="AB339" s="365"/>
      <c r="AC339" s="365"/>
      <c r="AD339" s="365"/>
      <c r="AE339" s="365"/>
    </row>
    <row r="340" spans="17:31" s="327" customFormat="1" x14ac:dyDescent="0.3">
      <c r="Q340" s="365"/>
      <c r="R340" s="365"/>
      <c r="S340" s="365"/>
      <c r="T340" s="365"/>
      <c r="U340" s="365"/>
      <c r="V340" s="365"/>
      <c r="W340" s="365"/>
      <c r="X340" s="365"/>
      <c r="Y340" s="365"/>
      <c r="Z340" s="365"/>
      <c r="AA340" s="365"/>
      <c r="AB340" s="365"/>
      <c r="AC340" s="365"/>
      <c r="AD340" s="365"/>
      <c r="AE340" s="365"/>
    </row>
    <row r="341" spans="17:31" s="327" customFormat="1" x14ac:dyDescent="0.3">
      <c r="Q341" s="365"/>
      <c r="R341" s="365"/>
      <c r="S341" s="365"/>
      <c r="T341" s="365"/>
      <c r="U341" s="365"/>
      <c r="V341" s="365"/>
      <c r="W341" s="365"/>
      <c r="X341" s="365"/>
      <c r="Y341" s="365"/>
      <c r="Z341" s="365"/>
      <c r="AA341" s="365"/>
      <c r="AB341" s="365"/>
      <c r="AC341" s="365"/>
      <c r="AD341" s="365"/>
      <c r="AE341" s="365"/>
    </row>
    <row r="342" spans="17:31" s="327" customFormat="1" x14ac:dyDescent="0.3">
      <c r="Q342" s="365"/>
      <c r="R342" s="365"/>
      <c r="S342" s="365"/>
      <c r="T342" s="365"/>
      <c r="U342" s="365"/>
      <c r="V342" s="365"/>
      <c r="W342" s="365"/>
      <c r="X342" s="365"/>
      <c r="Y342" s="365"/>
      <c r="Z342" s="365"/>
      <c r="AA342" s="365"/>
      <c r="AB342" s="365"/>
      <c r="AC342" s="365"/>
      <c r="AD342" s="365"/>
      <c r="AE342" s="365"/>
    </row>
    <row r="343" spans="17:31" s="327" customFormat="1" x14ac:dyDescent="0.3">
      <c r="Q343" s="365"/>
      <c r="R343" s="365"/>
      <c r="S343" s="365"/>
      <c r="T343" s="365"/>
      <c r="U343" s="365"/>
      <c r="V343" s="365"/>
      <c r="W343" s="365"/>
      <c r="X343" s="365"/>
      <c r="Y343" s="365"/>
      <c r="Z343" s="365"/>
      <c r="AA343" s="365"/>
      <c r="AB343" s="365"/>
      <c r="AC343" s="365"/>
      <c r="AD343" s="365"/>
      <c r="AE343" s="365"/>
    </row>
    <row r="344" spans="17:31" s="327" customFormat="1" x14ac:dyDescent="0.3">
      <c r="Q344" s="365"/>
      <c r="R344" s="365"/>
      <c r="S344" s="365"/>
      <c r="T344" s="365"/>
      <c r="U344" s="365"/>
      <c r="V344" s="365"/>
      <c r="W344" s="365"/>
      <c r="X344" s="365"/>
      <c r="Y344" s="365"/>
      <c r="Z344" s="365"/>
      <c r="AA344" s="365"/>
      <c r="AB344" s="365"/>
      <c r="AC344" s="365"/>
      <c r="AD344" s="365"/>
      <c r="AE344" s="365"/>
    </row>
    <row r="345" spans="17:31" s="327" customFormat="1" x14ac:dyDescent="0.3">
      <c r="Q345" s="365"/>
      <c r="R345" s="365"/>
      <c r="S345" s="365"/>
      <c r="T345" s="365"/>
      <c r="U345" s="365"/>
      <c r="V345" s="365"/>
      <c r="W345" s="365"/>
      <c r="X345" s="365"/>
      <c r="Y345" s="365"/>
      <c r="Z345" s="365"/>
      <c r="AA345" s="365"/>
      <c r="AB345" s="365"/>
      <c r="AC345" s="365"/>
      <c r="AD345" s="365"/>
      <c r="AE345" s="365"/>
    </row>
    <row r="346" spans="17:31" s="327" customFormat="1" x14ac:dyDescent="0.3">
      <c r="Q346" s="365"/>
      <c r="R346" s="365"/>
      <c r="S346" s="365"/>
      <c r="T346" s="365"/>
      <c r="U346" s="365"/>
      <c r="V346" s="365"/>
      <c r="W346" s="365"/>
      <c r="X346" s="365"/>
      <c r="Y346" s="365"/>
      <c r="Z346" s="365"/>
      <c r="AA346" s="365"/>
      <c r="AB346" s="365"/>
      <c r="AC346" s="365"/>
      <c r="AD346" s="365"/>
      <c r="AE346" s="365"/>
    </row>
    <row r="347" spans="17:31" s="327" customFormat="1" x14ac:dyDescent="0.3">
      <c r="Q347" s="365"/>
      <c r="R347" s="365"/>
      <c r="S347" s="365"/>
      <c r="T347" s="365"/>
      <c r="U347" s="365"/>
      <c r="V347" s="365"/>
      <c r="W347" s="365"/>
      <c r="X347" s="365"/>
      <c r="Y347" s="365"/>
      <c r="Z347" s="365"/>
      <c r="AA347" s="365"/>
      <c r="AB347" s="365"/>
      <c r="AC347" s="365"/>
      <c r="AD347" s="365"/>
      <c r="AE347" s="365"/>
    </row>
    <row r="348" spans="17:31" s="327" customFormat="1" x14ac:dyDescent="0.3">
      <c r="Q348" s="365"/>
      <c r="R348" s="365"/>
      <c r="S348" s="365"/>
      <c r="T348" s="365"/>
      <c r="U348" s="365"/>
      <c r="V348" s="365"/>
      <c r="W348" s="365"/>
      <c r="X348" s="365"/>
      <c r="Y348" s="365"/>
      <c r="Z348" s="365"/>
      <c r="AA348" s="365"/>
      <c r="AB348" s="365"/>
      <c r="AC348" s="365"/>
      <c r="AD348" s="365"/>
      <c r="AE348" s="365"/>
    </row>
    <row r="349" spans="17:31" s="327" customFormat="1" x14ac:dyDescent="0.3">
      <c r="Q349" s="365"/>
      <c r="R349" s="365"/>
      <c r="S349" s="365"/>
      <c r="T349" s="365"/>
      <c r="U349" s="365"/>
      <c r="V349" s="365"/>
      <c r="W349" s="365"/>
      <c r="X349" s="365"/>
      <c r="Y349" s="365"/>
      <c r="Z349" s="365"/>
      <c r="AA349" s="365"/>
      <c r="AB349" s="365"/>
      <c r="AC349" s="365"/>
      <c r="AD349" s="365"/>
      <c r="AE349" s="365"/>
    </row>
    <row r="350" spans="17:31" s="327" customFormat="1" x14ac:dyDescent="0.3">
      <c r="Q350" s="365"/>
      <c r="R350" s="365"/>
      <c r="S350" s="365"/>
      <c r="T350" s="365"/>
      <c r="U350" s="365"/>
      <c r="V350" s="365"/>
      <c r="W350" s="365"/>
      <c r="X350" s="365"/>
      <c r="Y350" s="365"/>
      <c r="Z350" s="365"/>
      <c r="AA350" s="365"/>
      <c r="AB350" s="365"/>
      <c r="AC350" s="365"/>
      <c r="AD350" s="365"/>
      <c r="AE350" s="365"/>
    </row>
    <row r="351" spans="17:31" s="327" customFormat="1" x14ac:dyDescent="0.3">
      <c r="Q351" s="365"/>
      <c r="R351" s="365"/>
      <c r="S351" s="365"/>
      <c r="T351" s="365"/>
      <c r="U351" s="365"/>
      <c r="V351" s="365"/>
      <c r="W351" s="365"/>
      <c r="X351" s="365"/>
      <c r="Y351" s="365"/>
      <c r="Z351" s="365"/>
      <c r="AA351" s="365"/>
      <c r="AB351" s="365"/>
      <c r="AC351" s="365"/>
      <c r="AD351" s="365"/>
      <c r="AE351" s="365"/>
    </row>
    <row r="352" spans="17:31" s="327" customFormat="1" x14ac:dyDescent="0.3">
      <c r="Q352" s="365"/>
      <c r="R352" s="365"/>
      <c r="S352" s="365"/>
      <c r="T352" s="365"/>
      <c r="U352" s="365"/>
      <c r="V352" s="365"/>
      <c r="W352" s="365"/>
      <c r="X352" s="365"/>
      <c r="Y352" s="365"/>
      <c r="Z352" s="365"/>
      <c r="AA352" s="365"/>
      <c r="AB352" s="365"/>
      <c r="AC352" s="365"/>
      <c r="AD352" s="365"/>
      <c r="AE352" s="365"/>
    </row>
    <row r="353" spans="17:31" s="327" customFormat="1" x14ac:dyDescent="0.3">
      <c r="Q353" s="365"/>
      <c r="R353" s="365"/>
      <c r="S353" s="365"/>
      <c r="T353" s="365"/>
      <c r="U353" s="365"/>
      <c r="V353" s="365"/>
      <c r="W353" s="365"/>
      <c r="X353" s="365"/>
      <c r="Y353" s="365"/>
      <c r="Z353" s="365"/>
      <c r="AA353" s="365"/>
      <c r="AB353" s="365"/>
      <c r="AC353" s="365"/>
      <c r="AD353" s="365"/>
      <c r="AE353" s="365"/>
    </row>
    <row r="354" spans="17:31" s="327" customFormat="1" x14ac:dyDescent="0.3">
      <c r="Q354" s="365"/>
      <c r="R354" s="365"/>
      <c r="S354" s="365"/>
      <c r="T354" s="365"/>
      <c r="U354" s="365"/>
      <c r="V354" s="365"/>
      <c r="W354" s="365"/>
      <c r="X354" s="365"/>
      <c r="Y354" s="365"/>
      <c r="Z354" s="365"/>
      <c r="AA354" s="365"/>
      <c r="AB354" s="365"/>
      <c r="AC354" s="365"/>
      <c r="AD354" s="365"/>
      <c r="AE354" s="365"/>
    </row>
    <row r="355" spans="17:31" s="327" customFormat="1" x14ac:dyDescent="0.3">
      <c r="Q355" s="365"/>
      <c r="R355" s="365"/>
      <c r="S355" s="365"/>
      <c r="T355" s="365"/>
      <c r="U355" s="365"/>
      <c r="V355" s="365"/>
      <c r="W355" s="365"/>
      <c r="X355" s="365"/>
      <c r="Y355" s="365"/>
      <c r="Z355" s="365"/>
      <c r="AA355" s="365"/>
      <c r="AB355" s="365"/>
      <c r="AC355" s="365"/>
      <c r="AD355" s="365"/>
      <c r="AE355" s="365"/>
    </row>
    <row r="356" spans="17:31" s="327" customFormat="1" x14ac:dyDescent="0.3">
      <c r="Q356" s="365"/>
      <c r="R356" s="365"/>
      <c r="S356" s="365"/>
      <c r="T356" s="365"/>
      <c r="U356" s="365"/>
      <c r="V356" s="365"/>
      <c r="W356" s="365"/>
      <c r="X356" s="365"/>
      <c r="Y356" s="365"/>
      <c r="Z356" s="365"/>
      <c r="AA356" s="365"/>
      <c r="AB356" s="365"/>
      <c r="AC356" s="365"/>
      <c r="AD356" s="365"/>
      <c r="AE356" s="365"/>
    </row>
    <row r="357" spans="17:31" s="327" customFormat="1" x14ac:dyDescent="0.3">
      <c r="Q357" s="365"/>
      <c r="R357" s="365"/>
      <c r="S357" s="365"/>
      <c r="T357" s="365"/>
      <c r="U357" s="365"/>
      <c r="V357" s="365"/>
      <c r="W357" s="365"/>
      <c r="X357" s="365"/>
      <c r="Y357" s="365"/>
      <c r="Z357" s="365"/>
      <c r="AA357" s="365"/>
      <c r="AB357" s="365"/>
      <c r="AC357" s="365"/>
      <c r="AD357" s="365"/>
      <c r="AE357" s="365"/>
    </row>
    <row r="358" spans="17:31" s="327" customFormat="1" x14ac:dyDescent="0.3">
      <c r="Q358" s="365"/>
      <c r="R358" s="365"/>
      <c r="S358" s="365"/>
      <c r="T358" s="365"/>
      <c r="U358" s="365"/>
      <c r="V358" s="365"/>
      <c r="W358" s="365"/>
      <c r="X358" s="365"/>
      <c r="Y358" s="365"/>
      <c r="Z358" s="365"/>
      <c r="AA358" s="365"/>
      <c r="AB358" s="365"/>
      <c r="AC358" s="365"/>
      <c r="AD358" s="365"/>
      <c r="AE358" s="365"/>
    </row>
    <row r="359" spans="17:31" s="327" customFormat="1" x14ac:dyDescent="0.3">
      <c r="Q359" s="365"/>
      <c r="R359" s="365"/>
      <c r="S359" s="365"/>
      <c r="T359" s="365"/>
      <c r="U359" s="365"/>
      <c r="V359" s="365"/>
      <c r="W359" s="365"/>
      <c r="X359" s="365"/>
      <c r="Y359" s="365"/>
      <c r="Z359" s="365"/>
      <c r="AA359" s="365"/>
      <c r="AB359" s="365"/>
      <c r="AC359" s="365"/>
      <c r="AD359" s="365"/>
      <c r="AE359" s="365"/>
    </row>
    <row r="360" spans="17:31" s="327" customFormat="1" x14ac:dyDescent="0.3">
      <c r="Q360" s="365"/>
      <c r="R360" s="365"/>
      <c r="S360" s="365"/>
      <c r="T360" s="365"/>
      <c r="U360" s="365"/>
      <c r="V360" s="365"/>
      <c r="W360" s="365"/>
      <c r="X360" s="365"/>
      <c r="Y360" s="365"/>
      <c r="Z360" s="365"/>
      <c r="AA360" s="365"/>
      <c r="AB360" s="365"/>
      <c r="AC360" s="365"/>
      <c r="AD360" s="365"/>
      <c r="AE360" s="365"/>
    </row>
    <row r="361" spans="17:31" s="327" customFormat="1" x14ac:dyDescent="0.3">
      <c r="Q361" s="365"/>
      <c r="R361" s="365"/>
      <c r="S361" s="365"/>
      <c r="T361" s="365"/>
      <c r="U361" s="365"/>
      <c r="V361" s="365"/>
      <c r="W361" s="365"/>
      <c r="X361" s="365"/>
      <c r="Y361" s="365"/>
      <c r="Z361" s="365"/>
      <c r="AA361" s="365"/>
      <c r="AB361" s="365"/>
      <c r="AC361" s="365"/>
      <c r="AD361" s="365"/>
      <c r="AE361" s="365"/>
    </row>
    <row r="362" spans="17:31" s="327" customFormat="1" x14ac:dyDescent="0.3">
      <c r="Q362" s="365"/>
      <c r="R362" s="365"/>
      <c r="S362" s="365"/>
      <c r="T362" s="365"/>
      <c r="U362" s="365"/>
      <c r="V362" s="365"/>
      <c r="W362" s="365"/>
      <c r="X362" s="365"/>
      <c r="Y362" s="365"/>
      <c r="Z362" s="365"/>
      <c r="AA362" s="365"/>
      <c r="AB362" s="365"/>
      <c r="AC362" s="365"/>
      <c r="AD362" s="365"/>
      <c r="AE362" s="365"/>
    </row>
    <row r="363" spans="17:31" s="327" customFormat="1" x14ac:dyDescent="0.3">
      <c r="Q363" s="365"/>
      <c r="R363" s="365"/>
      <c r="S363" s="365"/>
      <c r="T363" s="365"/>
      <c r="U363" s="365"/>
      <c r="V363" s="365"/>
      <c r="W363" s="365"/>
      <c r="X363" s="365"/>
      <c r="Y363" s="365"/>
      <c r="Z363" s="365"/>
      <c r="AA363" s="365"/>
      <c r="AB363" s="365"/>
      <c r="AC363" s="365"/>
      <c r="AD363" s="365"/>
      <c r="AE363" s="365"/>
    </row>
    <row r="364" spans="17:31" s="327" customFormat="1" x14ac:dyDescent="0.3">
      <c r="Q364" s="365"/>
      <c r="R364" s="365"/>
      <c r="S364" s="365"/>
      <c r="T364" s="365"/>
      <c r="U364" s="365"/>
      <c r="V364" s="365"/>
      <c r="W364" s="365"/>
      <c r="X364" s="365"/>
      <c r="Y364" s="365"/>
      <c r="Z364" s="365"/>
      <c r="AA364" s="365"/>
      <c r="AB364" s="365"/>
      <c r="AC364" s="365"/>
      <c r="AD364" s="365"/>
      <c r="AE364" s="365"/>
    </row>
    <row r="365" spans="17:31" s="327" customFormat="1" x14ac:dyDescent="0.3">
      <c r="Q365" s="365"/>
      <c r="R365" s="365"/>
      <c r="S365" s="365"/>
      <c r="T365" s="365"/>
      <c r="U365" s="365"/>
      <c r="V365" s="365"/>
      <c r="W365" s="365"/>
      <c r="X365" s="365"/>
      <c r="Y365" s="365"/>
      <c r="Z365" s="365"/>
      <c r="AA365" s="365"/>
      <c r="AB365" s="365"/>
      <c r="AC365" s="365"/>
      <c r="AD365" s="365"/>
      <c r="AE365" s="365"/>
    </row>
    <row r="366" spans="17:31" s="327" customFormat="1" x14ac:dyDescent="0.3">
      <c r="Q366" s="365"/>
      <c r="R366" s="365"/>
      <c r="S366" s="365"/>
      <c r="T366" s="365"/>
      <c r="U366" s="365"/>
      <c r="V366" s="365"/>
      <c r="W366" s="365"/>
      <c r="X366" s="365"/>
      <c r="Y366" s="365"/>
      <c r="Z366" s="365"/>
      <c r="AA366" s="365"/>
      <c r="AB366" s="365"/>
      <c r="AC366" s="365"/>
      <c r="AD366" s="365"/>
      <c r="AE366" s="365"/>
    </row>
    <row r="367" spans="17:31" s="327" customFormat="1" x14ac:dyDescent="0.3">
      <c r="Q367" s="365"/>
      <c r="R367" s="365"/>
      <c r="S367" s="365"/>
      <c r="T367" s="365"/>
      <c r="U367" s="365"/>
      <c r="V367" s="365"/>
      <c r="W367" s="365"/>
      <c r="X367" s="365"/>
      <c r="Y367" s="365"/>
      <c r="Z367" s="365"/>
      <c r="AA367" s="365"/>
      <c r="AB367" s="365"/>
      <c r="AC367" s="365"/>
      <c r="AD367" s="365"/>
      <c r="AE367" s="365"/>
    </row>
    <row r="368" spans="17:31" s="327" customFormat="1" x14ac:dyDescent="0.3">
      <c r="Q368" s="365"/>
      <c r="R368" s="365"/>
      <c r="S368" s="365"/>
      <c r="T368" s="365"/>
      <c r="U368" s="365"/>
      <c r="V368" s="365"/>
      <c r="W368" s="365"/>
      <c r="X368" s="365"/>
      <c r="Y368" s="365"/>
      <c r="Z368" s="365"/>
      <c r="AA368" s="365"/>
      <c r="AB368" s="365"/>
      <c r="AC368" s="365"/>
      <c r="AD368" s="365"/>
      <c r="AE368" s="365"/>
    </row>
    <row r="369" spans="17:31" s="327" customFormat="1" x14ac:dyDescent="0.3">
      <c r="Q369" s="365"/>
      <c r="R369" s="365"/>
      <c r="S369" s="365"/>
      <c r="T369" s="365"/>
      <c r="U369" s="365"/>
      <c r="V369" s="365"/>
      <c r="W369" s="365"/>
      <c r="X369" s="365"/>
      <c r="Y369" s="365"/>
      <c r="Z369" s="365"/>
      <c r="AA369" s="365"/>
      <c r="AB369" s="365"/>
      <c r="AC369" s="365"/>
      <c r="AD369" s="365"/>
      <c r="AE369" s="365"/>
    </row>
    <row r="370" spans="17:31" s="327" customFormat="1" x14ac:dyDescent="0.3">
      <c r="Q370" s="365"/>
      <c r="R370" s="365"/>
      <c r="S370" s="365"/>
      <c r="T370" s="365"/>
      <c r="U370" s="365"/>
      <c r="V370" s="365"/>
      <c r="W370" s="365"/>
      <c r="X370" s="365"/>
      <c r="Y370" s="365"/>
      <c r="Z370" s="365"/>
      <c r="AA370" s="365"/>
      <c r="AB370" s="365"/>
      <c r="AC370" s="365"/>
      <c r="AD370" s="365"/>
      <c r="AE370" s="365"/>
    </row>
    <row r="371" spans="17:31" s="327" customFormat="1" x14ac:dyDescent="0.3">
      <c r="Q371" s="365"/>
      <c r="R371" s="365"/>
      <c r="S371" s="365"/>
      <c r="T371" s="365"/>
      <c r="U371" s="365"/>
      <c r="V371" s="365"/>
      <c r="W371" s="365"/>
      <c r="X371" s="365"/>
      <c r="Y371" s="365"/>
      <c r="Z371" s="365"/>
      <c r="AA371" s="365"/>
      <c r="AB371" s="365"/>
      <c r="AC371" s="365"/>
      <c r="AD371" s="365"/>
      <c r="AE371" s="365"/>
    </row>
    <row r="372" spans="17:31" s="327" customFormat="1" x14ac:dyDescent="0.3">
      <c r="Q372" s="365"/>
      <c r="R372" s="365"/>
      <c r="S372" s="365"/>
      <c r="T372" s="365"/>
      <c r="U372" s="365"/>
      <c r="V372" s="365"/>
      <c r="W372" s="365"/>
      <c r="X372" s="365"/>
      <c r="Y372" s="365"/>
      <c r="Z372" s="365"/>
      <c r="AA372" s="365"/>
      <c r="AB372" s="365"/>
      <c r="AC372" s="365"/>
      <c r="AD372" s="365"/>
      <c r="AE372" s="365"/>
    </row>
    <row r="373" spans="17:31" s="327" customFormat="1" x14ac:dyDescent="0.3">
      <c r="Q373" s="365"/>
      <c r="R373" s="365"/>
      <c r="S373" s="365"/>
      <c r="T373" s="365"/>
      <c r="U373" s="365"/>
      <c r="V373" s="365"/>
      <c r="W373" s="365"/>
      <c r="X373" s="365"/>
      <c r="Y373" s="365"/>
      <c r="Z373" s="365"/>
      <c r="AA373" s="365"/>
      <c r="AB373" s="365"/>
      <c r="AC373" s="365"/>
      <c r="AD373" s="365"/>
      <c r="AE373" s="365"/>
    </row>
    <row r="374" spans="17:31" s="327" customFormat="1" x14ac:dyDescent="0.3">
      <c r="Q374" s="365"/>
      <c r="R374" s="365"/>
      <c r="S374" s="365"/>
      <c r="T374" s="365"/>
      <c r="U374" s="365"/>
      <c r="V374" s="365"/>
      <c r="W374" s="365"/>
      <c r="X374" s="365"/>
      <c r="Y374" s="365"/>
      <c r="Z374" s="365"/>
      <c r="AA374" s="365"/>
      <c r="AB374" s="365"/>
      <c r="AC374" s="365"/>
      <c r="AD374" s="365"/>
      <c r="AE374" s="365"/>
    </row>
    <row r="375" spans="17:31" s="327" customFormat="1" x14ac:dyDescent="0.3">
      <c r="Q375" s="365"/>
      <c r="R375" s="365"/>
      <c r="S375" s="365"/>
      <c r="T375" s="365"/>
      <c r="U375" s="365"/>
      <c r="V375" s="365"/>
      <c r="W375" s="365"/>
      <c r="X375" s="365"/>
      <c r="Y375" s="365"/>
      <c r="Z375" s="365"/>
      <c r="AA375" s="365"/>
      <c r="AB375" s="365"/>
      <c r="AC375" s="365"/>
      <c r="AD375" s="365"/>
      <c r="AE375" s="365"/>
    </row>
    <row r="376" spans="17:31" s="327" customFormat="1" x14ac:dyDescent="0.3">
      <c r="Q376" s="365"/>
      <c r="R376" s="365"/>
      <c r="S376" s="365"/>
      <c r="T376" s="365"/>
      <c r="U376" s="365"/>
      <c r="V376" s="365"/>
      <c r="W376" s="365"/>
      <c r="X376" s="365"/>
      <c r="Y376" s="365"/>
      <c r="Z376" s="365"/>
      <c r="AA376" s="365"/>
      <c r="AB376" s="365"/>
      <c r="AC376" s="365"/>
      <c r="AD376" s="365"/>
      <c r="AE376" s="365"/>
    </row>
    <row r="377" spans="17:31" s="327" customFormat="1" x14ac:dyDescent="0.3">
      <c r="Q377" s="365"/>
      <c r="R377" s="365"/>
      <c r="S377" s="365"/>
      <c r="T377" s="365"/>
      <c r="U377" s="365"/>
      <c r="V377" s="365"/>
      <c r="W377" s="365"/>
      <c r="X377" s="365"/>
      <c r="Y377" s="365"/>
      <c r="Z377" s="365"/>
      <c r="AA377" s="365"/>
      <c r="AB377" s="365"/>
      <c r="AC377" s="365"/>
      <c r="AD377" s="365"/>
      <c r="AE377" s="365"/>
    </row>
    <row r="378" spans="17:31" s="327" customFormat="1" x14ac:dyDescent="0.3">
      <c r="Q378" s="365"/>
      <c r="R378" s="365"/>
      <c r="S378" s="365"/>
      <c r="T378" s="365"/>
      <c r="U378" s="365"/>
      <c r="V378" s="365"/>
      <c r="W378" s="365"/>
      <c r="X378" s="365"/>
      <c r="Y378" s="365"/>
      <c r="Z378" s="365"/>
      <c r="AA378" s="365"/>
      <c r="AB378" s="365"/>
      <c r="AC378" s="365"/>
      <c r="AD378" s="365"/>
      <c r="AE378" s="365"/>
    </row>
    <row r="379" spans="17:31" s="327" customFormat="1" x14ac:dyDescent="0.3">
      <c r="Q379" s="365"/>
      <c r="R379" s="365"/>
      <c r="S379" s="365"/>
      <c r="T379" s="365"/>
      <c r="U379" s="365"/>
      <c r="V379" s="365"/>
      <c r="W379" s="365"/>
      <c r="X379" s="365"/>
      <c r="Y379" s="365"/>
      <c r="Z379" s="365"/>
      <c r="AA379" s="365"/>
      <c r="AB379" s="365"/>
      <c r="AC379" s="365"/>
      <c r="AD379" s="365"/>
      <c r="AE379" s="365"/>
    </row>
    <row r="380" spans="17:31" s="327" customFormat="1" x14ac:dyDescent="0.3">
      <c r="Q380" s="365"/>
      <c r="R380" s="365"/>
      <c r="S380" s="365"/>
      <c r="T380" s="365"/>
      <c r="U380" s="365"/>
      <c r="V380" s="365"/>
      <c r="W380" s="365"/>
      <c r="X380" s="365"/>
      <c r="Y380" s="365"/>
      <c r="Z380" s="365"/>
      <c r="AA380" s="365"/>
      <c r="AB380" s="365"/>
      <c r="AC380" s="365"/>
      <c r="AD380" s="365"/>
      <c r="AE380" s="365"/>
    </row>
    <row r="381" spans="17:31" s="327" customFormat="1" x14ac:dyDescent="0.3">
      <c r="Q381" s="365"/>
      <c r="R381" s="365"/>
      <c r="S381" s="365"/>
      <c r="T381" s="365"/>
      <c r="U381" s="365"/>
      <c r="V381" s="365"/>
      <c r="W381" s="365"/>
      <c r="X381" s="365"/>
      <c r="Y381" s="365"/>
      <c r="Z381" s="365"/>
      <c r="AA381" s="365"/>
      <c r="AB381" s="365"/>
      <c r="AC381" s="365"/>
      <c r="AD381" s="365"/>
      <c r="AE381" s="365"/>
    </row>
    <row r="382" spans="17:31" s="327" customFormat="1" x14ac:dyDescent="0.3">
      <c r="Q382" s="365"/>
      <c r="R382" s="365"/>
      <c r="S382" s="365"/>
      <c r="T382" s="365"/>
      <c r="U382" s="365"/>
      <c r="V382" s="365"/>
      <c r="W382" s="365"/>
      <c r="X382" s="365"/>
      <c r="Y382" s="365"/>
      <c r="Z382" s="365"/>
      <c r="AA382" s="365"/>
      <c r="AB382" s="365"/>
      <c r="AC382" s="365"/>
      <c r="AD382" s="365"/>
      <c r="AE382" s="365"/>
    </row>
    <row r="383" spans="17:31" s="327" customFormat="1" x14ac:dyDescent="0.3">
      <c r="Q383" s="365"/>
      <c r="R383" s="365"/>
      <c r="S383" s="365"/>
      <c r="T383" s="365"/>
      <c r="U383" s="365"/>
      <c r="V383" s="365"/>
      <c r="W383" s="365"/>
      <c r="X383" s="365"/>
      <c r="Y383" s="365"/>
      <c r="Z383" s="365"/>
      <c r="AA383" s="365"/>
      <c r="AB383" s="365"/>
      <c r="AC383" s="365"/>
      <c r="AD383" s="365"/>
      <c r="AE383" s="365"/>
    </row>
    <row r="384" spans="17:31" s="327" customFormat="1" x14ac:dyDescent="0.3">
      <c r="Q384" s="365"/>
      <c r="R384" s="365"/>
      <c r="S384" s="365"/>
      <c r="T384" s="365"/>
      <c r="U384" s="365"/>
      <c r="V384" s="365"/>
      <c r="W384" s="365"/>
      <c r="X384" s="365"/>
      <c r="Y384" s="365"/>
      <c r="Z384" s="365"/>
      <c r="AA384" s="365"/>
      <c r="AB384" s="365"/>
      <c r="AC384" s="365"/>
      <c r="AD384" s="365"/>
      <c r="AE384" s="365"/>
    </row>
    <row r="385" spans="17:31" s="327" customFormat="1" x14ac:dyDescent="0.3">
      <c r="Q385" s="365"/>
      <c r="R385" s="365"/>
      <c r="S385" s="365"/>
      <c r="T385" s="365"/>
      <c r="U385" s="365"/>
      <c r="V385" s="365"/>
      <c r="W385" s="365"/>
      <c r="X385" s="365"/>
      <c r="Y385" s="365"/>
      <c r="Z385" s="365"/>
      <c r="AA385" s="365"/>
      <c r="AB385" s="365"/>
      <c r="AC385" s="365"/>
      <c r="AD385" s="365"/>
      <c r="AE385" s="365"/>
    </row>
    <row r="386" spans="17:31" s="327" customFormat="1" x14ac:dyDescent="0.3">
      <c r="Q386" s="365"/>
      <c r="R386" s="365"/>
      <c r="S386" s="365"/>
      <c r="T386" s="365"/>
      <c r="U386" s="365"/>
      <c r="V386" s="365"/>
      <c r="W386" s="365"/>
      <c r="X386" s="365"/>
      <c r="Y386" s="365"/>
      <c r="Z386" s="365"/>
      <c r="AA386" s="365"/>
      <c r="AB386" s="365"/>
      <c r="AC386" s="365"/>
      <c r="AD386" s="365"/>
      <c r="AE386" s="365"/>
    </row>
    <row r="387" spans="17:31" s="327" customFormat="1" x14ac:dyDescent="0.3">
      <c r="Q387" s="365"/>
      <c r="R387" s="365"/>
      <c r="S387" s="365"/>
      <c r="T387" s="365"/>
      <c r="U387" s="365"/>
      <c r="V387" s="365"/>
      <c r="W387" s="365"/>
      <c r="X387" s="365"/>
      <c r="Y387" s="365"/>
      <c r="Z387" s="365"/>
      <c r="AA387" s="365"/>
      <c r="AB387" s="365"/>
      <c r="AC387" s="365"/>
      <c r="AD387" s="365"/>
      <c r="AE387" s="365"/>
    </row>
    <row r="388" spans="17:31" s="327" customFormat="1" x14ac:dyDescent="0.3">
      <c r="Q388" s="365"/>
      <c r="R388" s="365"/>
      <c r="S388" s="365"/>
      <c r="T388" s="365"/>
      <c r="U388" s="365"/>
      <c r="V388" s="365"/>
      <c r="W388" s="365"/>
      <c r="X388" s="365"/>
      <c r="Y388" s="365"/>
      <c r="Z388" s="365"/>
      <c r="AA388" s="365"/>
      <c r="AB388" s="365"/>
      <c r="AC388" s="365"/>
      <c r="AD388" s="365"/>
      <c r="AE388" s="365"/>
    </row>
    <row r="389" spans="17:31" s="327" customFormat="1" x14ac:dyDescent="0.3">
      <c r="Q389" s="365"/>
      <c r="R389" s="365"/>
      <c r="S389" s="365"/>
      <c r="T389" s="365"/>
      <c r="U389" s="365"/>
      <c r="V389" s="365"/>
      <c r="W389" s="365"/>
      <c r="X389" s="365"/>
      <c r="Y389" s="365"/>
      <c r="Z389" s="365"/>
      <c r="AA389" s="365"/>
      <c r="AB389" s="365"/>
      <c r="AC389" s="365"/>
      <c r="AD389" s="365"/>
      <c r="AE389" s="365"/>
    </row>
    <row r="390" spans="17:31" s="327" customFormat="1" x14ac:dyDescent="0.3">
      <c r="Q390" s="365"/>
      <c r="R390" s="365"/>
      <c r="S390" s="365"/>
      <c r="T390" s="365"/>
      <c r="U390" s="365"/>
      <c r="V390" s="365"/>
      <c r="W390" s="365"/>
      <c r="X390" s="365"/>
      <c r="Y390" s="365"/>
      <c r="Z390" s="365"/>
      <c r="AA390" s="365"/>
      <c r="AB390" s="365"/>
      <c r="AC390" s="365"/>
      <c r="AD390" s="365"/>
      <c r="AE390" s="365"/>
    </row>
    <row r="391" spans="17:31" s="327" customFormat="1" x14ac:dyDescent="0.3">
      <c r="Q391" s="365"/>
      <c r="R391" s="365"/>
      <c r="S391" s="365"/>
      <c r="T391" s="365"/>
      <c r="U391" s="365"/>
      <c r="V391" s="365"/>
      <c r="W391" s="365"/>
      <c r="X391" s="365"/>
      <c r="Y391" s="365"/>
      <c r="Z391" s="365"/>
      <c r="AA391" s="365"/>
      <c r="AB391" s="365"/>
      <c r="AC391" s="365"/>
      <c r="AD391" s="365"/>
      <c r="AE391" s="365"/>
    </row>
    <row r="392" spans="17:31" s="327" customFormat="1" x14ac:dyDescent="0.3">
      <c r="Q392" s="365"/>
      <c r="R392" s="365"/>
      <c r="S392" s="365"/>
      <c r="T392" s="365"/>
      <c r="U392" s="365"/>
      <c r="V392" s="365"/>
      <c r="W392" s="365"/>
      <c r="X392" s="365"/>
      <c r="Y392" s="365"/>
      <c r="Z392" s="365"/>
      <c r="AA392" s="365"/>
      <c r="AB392" s="365"/>
      <c r="AC392" s="365"/>
      <c r="AD392" s="365"/>
      <c r="AE392" s="365"/>
    </row>
    <row r="393" spans="17:31" s="327" customFormat="1" x14ac:dyDescent="0.3">
      <c r="Q393" s="365"/>
      <c r="R393" s="365"/>
      <c r="S393" s="365"/>
      <c r="T393" s="365"/>
      <c r="U393" s="365"/>
      <c r="V393" s="365"/>
      <c r="W393" s="365"/>
      <c r="X393" s="365"/>
      <c r="Y393" s="365"/>
      <c r="Z393" s="365"/>
      <c r="AA393" s="365"/>
      <c r="AB393" s="365"/>
      <c r="AC393" s="365"/>
      <c r="AD393" s="365"/>
      <c r="AE393" s="365"/>
    </row>
    <row r="394" spans="17:31" s="327" customFormat="1" x14ac:dyDescent="0.3">
      <c r="Q394" s="365"/>
      <c r="R394" s="365"/>
      <c r="S394" s="365"/>
      <c r="T394" s="365"/>
      <c r="U394" s="365"/>
      <c r="V394" s="365"/>
      <c r="W394" s="365"/>
      <c r="X394" s="365"/>
      <c r="Y394" s="365"/>
      <c r="Z394" s="365"/>
      <c r="AA394" s="365"/>
      <c r="AB394" s="365"/>
      <c r="AC394" s="365"/>
      <c r="AD394" s="365"/>
      <c r="AE394" s="365"/>
    </row>
    <row r="395" spans="17:31" s="327" customFormat="1" x14ac:dyDescent="0.3">
      <c r="Q395" s="365"/>
      <c r="R395" s="365"/>
      <c r="S395" s="365"/>
      <c r="T395" s="365"/>
      <c r="U395" s="365"/>
      <c r="V395" s="365"/>
      <c r="W395" s="365"/>
      <c r="X395" s="365"/>
      <c r="Y395" s="365"/>
      <c r="Z395" s="365"/>
      <c r="AA395" s="365"/>
      <c r="AB395" s="365"/>
      <c r="AC395" s="365"/>
      <c r="AD395" s="365"/>
      <c r="AE395" s="365"/>
    </row>
    <row r="396" spans="17:31" s="327" customFormat="1" x14ac:dyDescent="0.3">
      <c r="Q396" s="365"/>
      <c r="R396" s="365"/>
      <c r="S396" s="365"/>
      <c r="T396" s="365"/>
      <c r="U396" s="365"/>
      <c r="V396" s="365"/>
      <c r="W396" s="365"/>
      <c r="X396" s="365"/>
      <c r="Y396" s="365"/>
      <c r="Z396" s="365"/>
      <c r="AA396" s="365"/>
      <c r="AB396" s="365"/>
      <c r="AC396" s="365"/>
      <c r="AD396" s="365"/>
      <c r="AE396" s="365"/>
    </row>
    <row r="397" spans="17:31" s="327" customFormat="1" x14ac:dyDescent="0.3">
      <c r="Q397" s="365"/>
      <c r="R397" s="365"/>
      <c r="S397" s="365"/>
      <c r="T397" s="365"/>
      <c r="U397" s="365"/>
      <c r="V397" s="365"/>
      <c r="W397" s="365"/>
      <c r="X397" s="365"/>
      <c r="Y397" s="365"/>
      <c r="Z397" s="365"/>
      <c r="AA397" s="365"/>
      <c r="AB397" s="365"/>
      <c r="AC397" s="365"/>
      <c r="AD397" s="365"/>
      <c r="AE397" s="365"/>
    </row>
    <row r="398" spans="17:31" s="327" customFormat="1" x14ac:dyDescent="0.3">
      <c r="Q398" s="365"/>
      <c r="R398" s="365"/>
      <c r="S398" s="365"/>
      <c r="T398" s="365"/>
      <c r="U398" s="365"/>
      <c r="V398" s="365"/>
      <c r="W398" s="365"/>
      <c r="X398" s="365"/>
      <c r="Y398" s="365"/>
      <c r="Z398" s="365"/>
      <c r="AA398" s="365"/>
      <c r="AB398" s="365"/>
      <c r="AC398" s="365"/>
      <c r="AD398" s="365"/>
      <c r="AE398" s="365"/>
    </row>
    <row r="399" spans="17:31" s="327" customFormat="1" x14ac:dyDescent="0.3">
      <c r="Q399" s="365"/>
      <c r="R399" s="365"/>
      <c r="S399" s="365"/>
      <c r="T399" s="365"/>
      <c r="U399" s="365"/>
      <c r="V399" s="365"/>
      <c r="W399" s="365"/>
      <c r="X399" s="365"/>
      <c r="Y399" s="365"/>
      <c r="Z399" s="365"/>
      <c r="AA399" s="365"/>
      <c r="AB399" s="365"/>
      <c r="AC399" s="365"/>
      <c r="AD399" s="365"/>
      <c r="AE399" s="365"/>
    </row>
    <row r="400" spans="17:31" s="327" customFormat="1" x14ac:dyDescent="0.3">
      <c r="Q400" s="365"/>
      <c r="R400" s="365"/>
      <c r="S400" s="365"/>
      <c r="T400" s="365"/>
      <c r="U400" s="365"/>
      <c r="V400" s="365"/>
      <c r="W400" s="365"/>
      <c r="X400" s="365"/>
      <c r="Y400" s="365"/>
      <c r="Z400" s="365"/>
      <c r="AA400" s="365"/>
      <c r="AB400" s="365"/>
      <c r="AC400" s="365"/>
      <c r="AD400" s="365"/>
      <c r="AE400" s="365"/>
    </row>
    <row r="401" spans="17:31" s="327" customFormat="1" x14ac:dyDescent="0.3">
      <c r="Q401" s="365"/>
      <c r="R401" s="365"/>
      <c r="S401" s="365"/>
      <c r="T401" s="365"/>
      <c r="U401" s="365"/>
      <c r="V401" s="365"/>
      <c r="W401" s="365"/>
      <c r="X401" s="365"/>
      <c r="Y401" s="365"/>
      <c r="Z401" s="365"/>
      <c r="AA401" s="365"/>
      <c r="AB401" s="365"/>
      <c r="AC401" s="365"/>
      <c r="AD401" s="365"/>
      <c r="AE401" s="365"/>
    </row>
    <row r="402" spans="17:31" s="327" customFormat="1" x14ac:dyDescent="0.3">
      <c r="Q402" s="365"/>
      <c r="R402" s="365"/>
      <c r="S402" s="365"/>
      <c r="T402" s="365"/>
      <c r="U402" s="365"/>
      <c r="V402" s="365"/>
      <c r="W402" s="365"/>
      <c r="X402" s="365"/>
      <c r="Y402" s="365"/>
      <c r="Z402" s="365"/>
      <c r="AA402" s="365"/>
      <c r="AB402" s="365"/>
      <c r="AC402" s="365"/>
      <c r="AD402" s="365"/>
      <c r="AE402" s="365"/>
    </row>
    <row r="403" spans="17:31" s="327" customFormat="1" x14ac:dyDescent="0.3">
      <c r="Q403" s="365"/>
      <c r="R403" s="365"/>
      <c r="S403" s="365"/>
      <c r="T403" s="365"/>
      <c r="U403" s="365"/>
      <c r="V403" s="365"/>
      <c r="W403" s="365"/>
      <c r="X403" s="365"/>
      <c r="Y403" s="365"/>
      <c r="Z403" s="365"/>
      <c r="AA403" s="365"/>
      <c r="AB403" s="365"/>
      <c r="AC403" s="365"/>
      <c r="AD403" s="365"/>
      <c r="AE403" s="365"/>
    </row>
    <row r="404" spans="17:31" s="327" customFormat="1" x14ac:dyDescent="0.3">
      <c r="Q404" s="365"/>
      <c r="R404" s="365"/>
      <c r="S404" s="365"/>
      <c r="T404" s="365"/>
      <c r="U404" s="365"/>
      <c r="V404" s="365"/>
      <c r="W404" s="365"/>
      <c r="X404" s="365"/>
      <c r="Y404" s="365"/>
      <c r="Z404" s="365"/>
      <c r="AA404" s="365"/>
      <c r="AB404" s="365"/>
      <c r="AC404" s="365"/>
      <c r="AD404" s="365"/>
      <c r="AE404" s="365"/>
    </row>
    <row r="405" spans="17:31" s="327" customFormat="1" x14ac:dyDescent="0.3">
      <c r="Q405" s="365"/>
      <c r="R405" s="365"/>
      <c r="S405" s="365"/>
      <c r="T405" s="365"/>
      <c r="U405" s="365"/>
      <c r="V405" s="365"/>
      <c r="W405" s="365"/>
      <c r="X405" s="365"/>
      <c r="Y405" s="365"/>
      <c r="Z405" s="365"/>
      <c r="AA405" s="365"/>
      <c r="AB405" s="365"/>
      <c r="AC405" s="365"/>
      <c r="AD405" s="365"/>
      <c r="AE405" s="365"/>
    </row>
    <row r="406" spans="17:31" s="327" customFormat="1" x14ac:dyDescent="0.3">
      <c r="Q406" s="365"/>
      <c r="R406" s="365"/>
      <c r="S406" s="365"/>
      <c r="T406" s="365"/>
      <c r="U406" s="365"/>
      <c r="V406" s="365"/>
      <c r="W406" s="365"/>
      <c r="X406" s="365"/>
      <c r="Y406" s="365"/>
      <c r="Z406" s="365"/>
      <c r="AA406" s="365"/>
      <c r="AB406" s="365"/>
      <c r="AC406" s="365"/>
      <c r="AD406" s="365"/>
      <c r="AE406" s="365"/>
    </row>
    <row r="407" spans="17:31" s="327" customFormat="1" x14ac:dyDescent="0.3">
      <c r="Q407" s="365"/>
      <c r="R407" s="365"/>
      <c r="S407" s="365"/>
      <c r="T407" s="365"/>
      <c r="U407" s="365"/>
      <c r="V407" s="365"/>
      <c r="W407" s="365"/>
      <c r="X407" s="365"/>
      <c r="Y407" s="365"/>
      <c r="Z407" s="365"/>
      <c r="AA407" s="365"/>
      <c r="AB407" s="365"/>
      <c r="AC407" s="365"/>
      <c r="AD407" s="365"/>
      <c r="AE407" s="365"/>
    </row>
    <row r="408" spans="17:31" s="327" customFormat="1" x14ac:dyDescent="0.3">
      <c r="Q408" s="365"/>
      <c r="R408" s="365"/>
      <c r="S408" s="365"/>
      <c r="T408" s="365"/>
      <c r="U408" s="365"/>
      <c r="V408" s="365"/>
      <c r="W408" s="365"/>
      <c r="X408" s="365"/>
      <c r="Y408" s="365"/>
      <c r="Z408" s="365"/>
      <c r="AA408" s="365"/>
      <c r="AB408" s="365"/>
      <c r="AC408" s="365"/>
      <c r="AD408" s="365"/>
      <c r="AE408" s="365"/>
    </row>
    <row r="409" spans="17:31" s="327" customFormat="1" x14ac:dyDescent="0.3">
      <c r="Q409" s="365"/>
      <c r="R409" s="365"/>
      <c r="S409" s="365"/>
      <c r="T409" s="365"/>
      <c r="U409" s="365"/>
      <c r="V409" s="365"/>
      <c r="W409" s="365"/>
      <c r="X409" s="365"/>
      <c r="Y409" s="365"/>
      <c r="Z409" s="365"/>
      <c r="AA409" s="365"/>
      <c r="AB409" s="365"/>
      <c r="AC409" s="365"/>
      <c r="AD409" s="365"/>
      <c r="AE409" s="365"/>
    </row>
    <row r="410" spans="17:31" s="327" customFormat="1" x14ac:dyDescent="0.3">
      <c r="Q410" s="365"/>
      <c r="R410" s="365"/>
      <c r="S410" s="365"/>
      <c r="T410" s="365"/>
      <c r="U410" s="365"/>
      <c r="V410" s="365"/>
      <c r="W410" s="365"/>
      <c r="X410" s="365"/>
      <c r="Y410" s="365"/>
      <c r="Z410" s="365"/>
      <c r="AA410" s="365"/>
      <c r="AB410" s="365"/>
      <c r="AC410" s="365"/>
      <c r="AD410" s="365"/>
      <c r="AE410" s="365"/>
    </row>
    <row r="411" spans="17:31" s="327" customFormat="1" x14ac:dyDescent="0.3">
      <c r="Q411" s="365"/>
      <c r="R411" s="365"/>
      <c r="S411" s="365"/>
      <c r="T411" s="365"/>
      <c r="U411" s="365"/>
      <c r="V411" s="365"/>
      <c r="W411" s="365"/>
      <c r="X411" s="365"/>
      <c r="Y411" s="365"/>
      <c r="Z411" s="365"/>
      <c r="AA411" s="365"/>
      <c r="AB411" s="365"/>
      <c r="AC411" s="365"/>
      <c r="AD411" s="365"/>
      <c r="AE411" s="365"/>
    </row>
    <row r="412" spans="17:31" s="327" customFormat="1" x14ac:dyDescent="0.3">
      <c r="Q412" s="365"/>
      <c r="R412" s="365"/>
      <c r="S412" s="365"/>
      <c r="T412" s="365"/>
      <c r="U412" s="365"/>
      <c r="V412" s="365"/>
      <c r="W412" s="365"/>
      <c r="X412" s="365"/>
      <c r="Y412" s="365"/>
      <c r="Z412" s="365"/>
      <c r="AA412" s="365"/>
      <c r="AB412" s="365"/>
      <c r="AC412" s="365"/>
      <c r="AD412" s="365"/>
      <c r="AE412" s="365"/>
    </row>
    <row r="413" spans="17:31" s="327" customFormat="1" x14ac:dyDescent="0.3">
      <c r="Q413" s="365"/>
      <c r="R413" s="365"/>
      <c r="S413" s="365"/>
      <c r="T413" s="365"/>
      <c r="U413" s="365"/>
      <c r="V413" s="365"/>
      <c r="W413" s="365"/>
      <c r="X413" s="365"/>
      <c r="Y413" s="365"/>
      <c r="Z413" s="365"/>
      <c r="AA413" s="365"/>
      <c r="AB413" s="365"/>
      <c r="AC413" s="365"/>
      <c r="AD413" s="365"/>
      <c r="AE413" s="365"/>
    </row>
    <row r="414" spans="17:31" s="327" customFormat="1" x14ac:dyDescent="0.3">
      <c r="Q414" s="365"/>
      <c r="R414" s="365"/>
      <c r="S414" s="365"/>
      <c r="T414" s="365"/>
      <c r="U414" s="365"/>
      <c r="V414" s="365"/>
      <c r="W414" s="365"/>
      <c r="X414" s="365"/>
      <c r="Y414" s="365"/>
      <c r="Z414" s="365"/>
      <c r="AA414" s="365"/>
      <c r="AB414" s="365"/>
      <c r="AC414" s="365"/>
      <c r="AD414" s="365"/>
      <c r="AE414" s="365"/>
    </row>
    <row r="415" spans="17:31" s="327" customFormat="1" x14ac:dyDescent="0.3">
      <c r="Q415" s="365"/>
      <c r="R415" s="365"/>
      <c r="S415" s="365"/>
      <c r="T415" s="365"/>
      <c r="U415" s="365"/>
      <c r="V415" s="365"/>
      <c r="W415" s="365"/>
      <c r="X415" s="365"/>
      <c r="Y415" s="365"/>
      <c r="Z415" s="365"/>
      <c r="AA415" s="365"/>
      <c r="AB415" s="365"/>
      <c r="AC415" s="365"/>
      <c r="AD415" s="365"/>
      <c r="AE415" s="365"/>
    </row>
    <row r="416" spans="17:31" s="327" customFormat="1" x14ac:dyDescent="0.3">
      <c r="Q416" s="365"/>
      <c r="R416" s="365"/>
      <c r="S416" s="365"/>
      <c r="T416" s="365"/>
      <c r="U416" s="365"/>
      <c r="V416" s="365"/>
      <c r="W416" s="365"/>
      <c r="X416" s="365"/>
      <c r="Y416" s="365"/>
      <c r="Z416" s="365"/>
      <c r="AA416" s="365"/>
      <c r="AB416" s="365"/>
      <c r="AC416" s="365"/>
      <c r="AD416" s="365"/>
      <c r="AE416" s="365"/>
    </row>
    <row r="417" spans="17:31" s="327" customFormat="1" x14ac:dyDescent="0.3">
      <c r="Q417" s="365"/>
      <c r="R417" s="365"/>
      <c r="S417" s="365"/>
      <c r="T417" s="365"/>
      <c r="U417" s="365"/>
      <c r="V417" s="365"/>
      <c r="W417" s="365"/>
      <c r="X417" s="365"/>
      <c r="Y417" s="365"/>
      <c r="Z417" s="365"/>
      <c r="AA417" s="365"/>
      <c r="AB417" s="365"/>
      <c r="AC417" s="365"/>
      <c r="AD417" s="365"/>
      <c r="AE417" s="365"/>
    </row>
    <row r="418" spans="17:31" s="327" customFormat="1" x14ac:dyDescent="0.3">
      <c r="Q418" s="365"/>
      <c r="R418" s="365"/>
      <c r="S418" s="365"/>
      <c r="T418" s="365"/>
      <c r="U418" s="365"/>
      <c r="V418" s="365"/>
      <c r="W418" s="365"/>
      <c r="X418" s="365"/>
      <c r="Y418" s="365"/>
      <c r="Z418" s="365"/>
      <c r="AA418" s="365"/>
      <c r="AB418" s="365"/>
      <c r="AC418" s="365"/>
      <c r="AD418" s="365"/>
      <c r="AE418" s="365"/>
    </row>
    <row r="419" spans="17:31" s="327" customFormat="1" x14ac:dyDescent="0.3">
      <c r="Q419" s="365"/>
      <c r="R419" s="365"/>
      <c r="S419" s="365"/>
      <c r="T419" s="365"/>
      <c r="U419" s="365"/>
      <c r="V419" s="365"/>
      <c r="W419" s="365"/>
      <c r="X419" s="365"/>
      <c r="Y419" s="365"/>
      <c r="Z419" s="365"/>
      <c r="AA419" s="365"/>
      <c r="AB419" s="365"/>
      <c r="AC419" s="365"/>
      <c r="AD419" s="365"/>
      <c r="AE419" s="365"/>
    </row>
    <row r="420" spans="17:31" s="327" customFormat="1" x14ac:dyDescent="0.3">
      <c r="Q420" s="365"/>
      <c r="R420" s="365"/>
      <c r="S420" s="365"/>
      <c r="T420" s="365"/>
      <c r="U420" s="365"/>
      <c r="V420" s="365"/>
      <c r="W420" s="365"/>
      <c r="X420" s="365"/>
      <c r="Y420" s="365"/>
      <c r="Z420" s="365"/>
      <c r="AA420" s="365"/>
      <c r="AB420" s="365"/>
      <c r="AC420" s="365"/>
      <c r="AD420" s="365"/>
      <c r="AE420" s="365"/>
    </row>
    <row r="421" spans="17:31" s="327" customFormat="1" x14ac:dyDescent="0.3">
      <c r="Q421" s="365"/>
      <c r="R421" s="365"/>
      <c r="S421" s="365"/>
      <c r="T421" s="365"/>
      <c r="U421" s="365"/>
      <c r="V421" s="365"/>
      <c r="W421" s="365"/>
      <c r="X421" s="365"/>
      <c r="Y421" s="365"/>
      <c r="Z421" s="365"/>
      <c r="AA421" s="365"/>
      <c r="AB421" s="365"/>
      <c r="AC421" s="365"/>
      <c r="AD421" s="365"/>
      <c r="AE421" s="365"/>
    </row>
    <row r="422" spans="17:31" s="327" customFormat="1" x14ac:dyDescent="0.3">
      <c r="Q422" s="365"/>
      <c r="R422" s="365"/>
      <c r="S422" s="365"/>
      <c r="T422" s="365"/>
      <c r="U422" s="365"/>
      <c r="V422" s="365"/>
      <c r="W422" s="365"/>
      <c r="X422" s="365"/>
      <c r="Y422" s="365"/>
      <c r="Z422" s="365"/>
      <c r="AA422" s="365"/>
      <c r="AB422" s="365"/>
      <c r="AC422" s="365"/>
      <c r="AD422" s="365"/>
      <c r="AE422" s="365"/>
    </row>
    <row r="423" spans="17:31" s="327" customFormat="1" x14ac:dyDescent="0.3">
      <c r="Q423" s="365"/>
      <c r="R423" s="365"/>
      <c r="S423" s="365"/>
      <c r="T423" s="365"/>
      <c r="U423" s="365"/>
      <c r="V423" s="365"/>
      <c r="W423" s="365"/>
      <c r="X423" s="365"/>
      <c r="Y423" s="365"/>
      <c r="Z423" s="365"/>
      <c r="AA423" s="365"/>
      <c r="AB423" s="365"/>
      <c r="AC423" s="365"/>
      <c r="AD423" s="365"/>
      <c r="AE423" s="365"/>
    </row>
    <row r="424" spans="17:31" s="327" customFormat="1" x14ac:dyDescent="0.3">
      <c r="Q424" s="365"/>
      <c r="R424" s="365"/>
      <c r="S424" s="365"/>
      <c r="T424" s="365"/>
      <c r="U424" s="365"/>
      <c r="V424" s="365"/>
      <c r="W424" s="365"/>
      <c r="X424" s="365"/>
      <c r="Y424" s="365"/>
      <c r="Z424" s="365"/>
      <c r="AA424" s="365"/>
      <c r="AB424" s="365"/>
      <c r="AC424" s="365"/>
      <c r="AD424" s="365"/>
      <c r="AE424" s="365"/>
    </row>
    <row r="425" spans="17:31" s="327" customFormat="1" x14ac:dyDescent="0.3">
      <c r="Q425" s="365"/>
      <c r="R425" s="365"/>
      <c r="S425" s="365"/>
      <c r="T425" s="365"/>
      <c r="U425" s="365"/>
      <c r="V425" s="365"/>
      <c r="W425" s="365"/>
      <c r="X425" s="365"/>
      <c r="Y425" s="365"/>
      <c r="Z425" s="365"/>
      <c r="AA425" s="365"/>
      <c r="AB425" s="365"/>
      <c r="AC425" s="365"/>
      <c r="AD425" s="365"/>
      <c r="AE425" s="365"/>
    </row>
    <row r="426" spans="17:31" s="327" customFormat="1" x14ac:dyDescent="0.3">
      <c r="Q426" s="365"/>
      <c r="R426" s="365"/>
      <c r="S426" s="365"/>
      <c r="T426" s="365"/>
      <c r="U426" s="365"/>
      <c r="V426" s="365"/>
      <c r="W426" s="365"/>
      <c r="X426" s="365"/>
      <c r="Y426" s="365"/>
      <c r="Z426" s="365"/>
      <c r="AA426" s="365"/>
      <c r="AB426" s="365"/>
      <c r="AC426" s="365"/>
      <c r="AD426" s="365"/>
      <c r="AE426" s="365"/>
    </row>
    <row r="427" spans="17:31" s="327" customFormat="1" x14ac:dyDescent="0.3">
      <c r="Q427" s="365"/>
      <c r="R427" s="365"/>
      <c r="S427" s="365"/>
      <c r="T427" s="365"/>
      <c r="U427" s="365"/>
      <c r="V427" s="365"/>
      <c r="W427" s="365"/>
      <c r="X427" s="365"/>
      <c r="Y427" s="365"/>
      <c r="Z427" s="365"/>
      <c r="AA427" s="365"/>
      <c r="AB427" s="365"/>
      <c r="AC427" s="365"/>
      <c r="AD427" s="365"/>
      <c r="AE427" s="365"/>
    </row>
    <row r="428" spans="17:31" s="327" customFormat="1" x14ac:dyDescent="0.3">
      <c r="Q428" s="365"/>
      <c r="R428" s="365"/>
      <c r="S428" s="365"/>
      <c r="T428" s="365"/>
      <c r="U428" s="365"/>
      <c r="V428" s="365"/>
      <c r="W428" s="365"/>
      <c r="X428" s="365"/>
      <c r="Y428" s="365"/>
      <c r="Z428" s="365"/>
      <c r="AA428" s="365"/>
      <c r="AB428" s="365"/>
      <c r="AC428" s="365"/>
      <c r="AD428" s="365"/>
      <c r="AE428" s="365"/>
    </row>
    <row r="429" spans="17:31" s="327" customFormat="1" x14ac:dyDescent="0.3">
      <c r="Q429" s="365"/>
      <c r="R429" s="365"/>
      <c r="S429" s="365"/>
      <c r="T429" s="365"/>
      <c r="U429" s="365"/>
      <c r="V429" s="365"/>
      <c r="W429" s="365"/>
      <c r="X429" s="365"/>
      <c r="Y429" s="365"/>
      <c r="Z429" s="365"/>
      <c r="AA429" s="365"/>
      <c r="AB429" s="365"/>
      <c r="AC429" s="365"/>
      <c r="AD429" s="365"/>
      <c r="AE429" s="365"/>
    </row>
    <row r="430" spans="17:31" s="327" customFormat="1" x14ac:dyDescent="0.3">
      <c r="Q430" s="365"/>
      <c r="R430" s="365"/>
      <c r="S430" s="365"/>
      <c r="T430" s="365"/>
      <c r="U430" s="365"/>
      <c r="V430" s="365"/>
      <c r="W430" s="365"/>
      <c r="X430" s="365"/>
      <c r="Y430" s="365"/>
      <c r="Z430" s="365"/>
      <c r="AA430" s="365"/>
      <c r="AB430" s="365"/>
      <c r="AC430" s="365"/>
      <c r="AD430" s="365"/>
      <c r="AE430" s="365"/>
    </row>
    <row r="431" spans="17:31" s="327" customFormat="1" x14ac:dyDescent="0.3">
      <c r="Q431" s="365"/>
      <c r="R431" s="365"/>
      <c r="S431" s="365"/>
      <c r="T431" s="365"/>
      <c r="U431" s="365"/>
      <c r="V431" s="365"/>
      <c r="W431" s="365"/>
      <c r="X431" s="365"/>
      <c r="Y431" s="365"/>
      <c r="Z431" s="365"/>
      <c r="AA431" s="365"/>
      <c r="AB431" s="365"/>
      <c r="AC431" s="365"/>
      <c r="AD431" s="365"/>
      <c r="AE431" s="365"/>
    </row>
    <row r="432" spans="17:31" s="327" customFormat="1" x14ac:dyDescent="0.3">
      <c r="Q432" s="365"/>
      <c r="R432" s="365"/>
      <c r="S432" s="365"/>
      <c r="T432" s="365"/>
      <c r="U432" s="365"/>
      <c r="V432" s="365"/>
      <c r="W432" s="365"/>
      <c r="X432" s="365"/>
      <c r="Y432" s="365"/>
      <c r="Z432" s="365"/>
      <c r="AA432" s="365"/>
      <c r="AB432" s="365"/>
      <c r="AC432" s="365"/>
      <c r="AD432" s="365"/>
      <c r="AE432" s="365"/>
    </row>
    <row r="433" spans="17:31" s="327" customFormat="1" x14ac:dyDescent="0.3">
      <c r="Q433" s="365"/>
      <c r="R433" s="365"/>
      <c r="S433" s="365"/>
      <c r="T433" s="365"/>
      <c r="U433" s="365"/>
      <c r="V433" s="365"/>
      <c r="W433" s="365"/>
      <c r="X433" s="365"/>
      <c r="Y433" s="365"/>
      <c r="Z433" s="365"/>
      <c r="AA433" s="365"/>
      <c r="AB433" s="365"/>
      <c r="AC433" s="365"/>
      <c r="AD433" s="365"/>
      <c r="AE433" s="365"/>
    </row>
    <row r="434" spans="17:31" s="327" customFormat="1" x14ac:dyDescent="0.3">
      <c r="Q434" s="365"/>
      <c r="R434" s="365"/>
      <c r="S434" s="365"/>
      <c r="T434" s="365"/>
      <c r="U434" s="365"/>
      <c r="V434" s="365"/>
      <c r="W434" s="365"/>
      <c r="X434" s="365"/>
      <c r="Y434" s="365"/>
      <c r="Z434" s="365"/>
      <c r="AA434" s="365"/>
      <c r="AB434" s="365"/>
      <c r="AC434" s="365"/>
      <c r="AD434" s="365"/>
      <c r="AE434" s="365"/>
    </row>
    <row r="435" spans="17:31" s="327" customFormat="1" x14ac:dyDescent="0.3">
      <c r="Q435" s="365"/>
      <c r="R435" s="365"/>
      <c r="S435" s="365"/>
      <c r="T435" s="365"/>
      <c r="U435" s="365"/>
      <c r="V435" s="365"/>
      <c r="W435" s="365"/>
      <c r="X435" s="365"/>
      <c r="Y435" s="365"/>
      <c r="Z435" s="365"/>
      <c r="AA435" s="365"/>
      <c r="AB435" s="365"/>
      <c r="AC435" s="365"/>
      <c r="AD435" s="365"/>
      <c r="AE435" s="365"/>
    </row>
    <row r="436" spans="17:31" s="327" customFormat="1" x14ac:dyDescent="0.3">
      <c r="Q436" s="365"/>
      <c r="R436" s="365"/>
      <c r="S436" s="365"/>
      <c r="T436" s="365"/>
      <c r="U436" s="365"/>
      <c r="V436" s="365"/>
      <c r="W436" s="365"/>
      <c r="X436" s="365"/>
      <c r="Y436" s="365"/>
      <c r="Z436" s="365"/>
      <c r="AA436" s="365"/>
      <c r="AB436" s="365"/>
      <c r="AC436" s="365"/>
      <c r="AD436" s="365"/>
      <c r="AE436" s="365"/>
    </row>
    <row r="437" spans="17:31" s="327" customFormat="1" x14ac:dyDescent="0.3">
      <c r="Q437" s="365"/>
      <c r="R437" s="365"/>
      <c r="S437" s="365"/>
      <c r="T437" s="365"/>
      <c r="U437" s="365"/>
      <c r="V437" s="365"/>
      <c r="W437" s="365"/>
      <c r="X437" s="365"/>
      <c r="Y437" s="365"/>
      <c r="Z437" s="365"/>
      <c r="AA437" s="365"/>
      <c r="AB437" s="365"/>
      <c r="AC437" s="365"/>
      <c r="AD437" s="365"/>
      <c r="AE437" s="365"/>
    </row>
    <row r="438" spans="17:31" s="327" customFormat="1" x14ac:dyDescent="0.3">
      <c r="Q438" s="365"/>
      <c r="R438" s="365"/>
      <c r="S438" s="365"/>
      <c r="T438" s="365"/>
      <c r="U438" s="365"/>
      <c r="V438" s="365"/>
      <c r="W438" s="365"/>
      <c r="X438" s="365"/>
      <c r="Y438" s="365"/>
      <c r="Z438" s="365"/>
      <c r="AA438" s="365"/>
      <c r="AB438" s="365"/>
      <c r="AC438" s="365"/>
      <c r="AD438" s="365"/>
      <c r="AE438" s="365"/>
    </row>
    <row r="439" spans="17:31" s="327" customFormat="1" x14ac:dyDescent="0.3">
      <c r="Q439" s="365"/>
      <c r="R439" s="365"/>
      <c r="S439" s="365"/>
      <c r="T439" s="365"/>
      <c r="U439" s="365"/>
      <c r="V439" s="365"/>
      <c r="W439" s="365"/>
      <c r="X439" s="365"/>
      <c r="Y439" s="365"/>
      <c r="Z439" s="365"/>
      <c r="AA439" s="365"/>
      <c r="AB439" s="365"/>
      <c r="AC439" s="365"/>
      <c r="AD439" s="365"/>
      <c r="AE439" s="365"/>
    </row>
    <row r="440" spans="17:31" s="327" customFormat="1" x14ac:dyDescent="0.3">
      <c r="Q440" s="365"/>
      <c r="R440" s="365"/>
      <c r="S440" s="365"/>
      <c r="T440" s="365"/>
      <c r="U440" s="365"/>
      <c r="V440" s="365"/>
      <c r="W440" s="365"/>
      <c r="X440" s="365"/>
      <c r="Y440" s="365"/>
      <c r="Z440" s="365"/>
      <c r="AA440" s="365"/>
      <c r="AB440" s="365"/>
      <c r="AC440" s="365"/>
      <c r="AD440" s="365"/>
      <c r="AE440" s="365"/>
    </row>
    <row r="441" spans="17:31" s="327" customFormat="1" x14ac:dyDescent="0.3">
      <c r="Q441" s="365"/>
      <c r="R441" s="365"/>
      <c r="S441" s="365"/>
      <c r="T441" s="365"/>
      <c r="U441" s="365"/>
      <c r="V441" s="365"/>
      <c r="W441" s="365"/>
      <c r="X441" s="365"/>
      <c r="Y441" s="365"/>
      <c r="Z441" s="365"/>
      <c r="AA441" s="365"/>
      <c r="AB441" s="365"/>
      <c r="AC441" s="365"/>
      <c r="AD441" s="365"/>
      <c r="AE441" s="365"/>
    </row>
    <row r="442" spans="17:31" s="327" customFormat="1" x14ac:dyDescent="0.3">
      <c r="Q442" s="365"/>
      <c r="R442" s="365"/>
      <c r="S442" s="365"/>
      <c r="T442" s="365"/>
      <c r="U442" s="365"/>
      <c r="V442" s="365"/>
      <c r="W442" s="365"/>
      <c r="X442" s="365"/>
      <c r="Y442" s="365"/>
      <c r="Z442" s="365"/>
      <c r="AA442" s="365"/>
      <c r="AB442" s="365"/>
      <c r="AC442" s="365"/>
      <c r="AD442" s="365"/>
      <c r="AE442" s="365"/>
    </row>
    <row r="443" spans="17:31" s="327" customFormat="1" x14ac:dyDescent="0.3">
      <c r="Q443" s="365"/>
      <c r="R443" s="365"/>
      <c r="S443" s="365"/>
      <c r="T443" s="365"/>
      <c r="U443" s="365"/>
      <c r="V443" s="365"/>
      <c r="W443" s="365"/>
      <c r="X443" s="365"/>
      <c r="Y443" s="365"/>
      <c r="Z443" s="365"/>
      <c r="AA443" s="365"/>
      <c r="AB443" s="365"/>
      <c r="AC443" s="365"/>
      <c r="AD443" s="365"/>
      <c r="AE443" s="365"/>
    </row>
    <row r="444" spans="17:31" s="327" customFormat="1" x14ac:dyDescent="0.3">
      <c r="Q444" s="365"/>
      <c r="R444" s="365"/>
      <c r="S444" s="365"/>
      <c r="T444" s="365"/>
      <c r="U444" s="365"/>
      <c r="V444" s="365"/>
      <c r="W444" s="365"/>
      <c r="X444" s="365"/>
      <c r="Y444" s="365"/>
      <c r="Z444" s="365"/>
      <c r="AA444" s="365"/>
      <c r="AB444" s="365"/>
      <c r="AC444" s="365"/>
      <c r="AD444" s="365"/>
      <c r="AE444" s="365"/>
    </row>
    <row r="445" spans="17:31" s="327" customFormat="1" x14ac:dyDescent="0.3">
      <c r="Q445" s="365"/>
      <c r="R445" s="365"/>
      <c r="S445" s="365"/>
      <c r="T445" s="365"/>
      <c r="U445" s="365"/>
      <c r="V445" s="365"/>
      <c r="W445" s="365"/>
      <c r="X445" s="365"/>
      <c r="Y445" s="365"/>
      <c r="Z445" s="365"/>
      <c r="AA445" s="365"/>
      <c r="AB445" s="365"/>
      <c r="AC445" s="365"/>
      <c r="AD445" s="365"/>
      <c r="AE445" s="365"/>
    </row>
    <row r="446" spans="17:31" s="327" customFormat="1" x14ac:dyDescent="0.3">
      <c r="Q446" s="365"/>
      <c r="R446" s="365"/>
      <c r="S446" s="365"/>
      <c r="T446" s="365"/>
      <c r="U446" s="365"/>
      <c r="V446" s="365"/>
      <c r="W446" s="365"/>
      <c r="X446" s="365"/>
      <c r="Y446" s="365"/>
      <c r="Z446" s="365"/>
      <c r="AA446" s="365"/>
      <c r="AB446" s="365"/>
      <c r="AC446" s="365"/>
      <c r="AD446" s="365"/>
      <c r="AE446" s="365"/>
    </row>
    <row r="447" spans="17:31" s="327" customFormat="1" x14ac:dyDescent="0.3">
      <c r="Q447" s="365"/>
      <c r="R447" s="365"/>
      <c r="S447" s="365"/>
      <c r="T447" s="365"/>
      <c r="U447" s="365"/>
      <c r="V447" s="365"/>
      <c r="W447" s="365"/>
      <c r="X447" s="365"/>
      <c r="Y447" s="365"/>
      <c r="Z447" s="365"/>
      <c r="AA447" s="365"/>
      <c r="AB447" s="365"/>
      <c r="AC447" s="365"/>
      <c r="AD447" s="365"/>
      <c r="AE447" s="365"/>
    </row>
    <row r="448" spans="17:31" s="327" customFormat="1" x14ac:dyDescent="0.3">
      <c r="Q448" s="365"/>
      <c r="R448" s="365"/>
      <c r="S448" s="365"/>
      <c r="T448" s="365"/>
      <c r="U448" s="365"/>
      <c r="V448" s="365"/>
      <c r="W448" s="365"/>
      <c r="X448" s="365"/>
      <c r="Y448" s="365"/>
      <c r="Z448" s="365"/>
      <c r="AA448" s="365"/>
      <c r="AB448" s="365"/>
      <c r="AC448" s="365"/>
      <c r="AD448" s="365"/>
      <c r="AE448" s="365"/>
    </row>
    <row r="449" spans="17:31" s="327" customFormat="1" x14ac:dyDescent="0.3">
      <c r="Q449" s="365"/>
      <c r="R449" s="365"/>
      <c r="S449" s="365"/>
      <c r="T449" s="365"/>
      <c r="U449" s="365"/>
      <c r="V449" s="365"/>
      <c r="W449" s="365"/>
      <c r="X449" s="365"/>
      <c r="Y449" s="365"/>
      <c r="Z449" s="365"/>
      <c r="AA449" s="365"/>
      <c r="AB449" s="365"/>
      <c r="AC449" s="365"/>
      <c r="AD449" s="365"/>
      <c r="AE449" s="365"/>
    </row>
    <row r="450" spans="17:31" s="327" customFormat="1" x14ac:dyDescent="0.3">
      <c r="Q450" s="365"/>
      <c r="R450" s="365"/>
      <c r="S450" s="365"/>
      <c r="T450" s="365"/>
      <c r="U450" s="365"/>
      <c r="V450" s="365"/>
      <c r="W450" s="365"/>
      <c r="X450" s="365"/>
      <c r="Y450" s="365"/>
      <c r="Z450" s="365"/>
      <c r="AA450" s="365"/>
      <c r="AB450" s="365"/>
      <c r="AC450" s="365"/>
      <c r="AD450" s="365"/>
      <c r="AE450" s="365"/>
    </row>
    <row r="451" spans="17:31" s="327" customFormat="1" x14ac:dyDescent="0.3">
      <c r="Q451" s="365"/>
      <c r="R451" s="365"/>
      <c r="S451" s="365"/>
      <c r="T451" s="365"/>
      <c r="U451" s="365"/>
      <c r="V451" s="365"/>
      <c r="W451" s="365"/>
      <c r="X451" s="365"/>
      <c r="Y451" s="365"/>
      <c r="Z451" s="365"/>
      <c r="AA451" s="365"/>
      <c r="AB451" s="365"/>
      <c r="AC451" s="365"/>
      <c r="AD451" s="365"/>
      <c r="AE451" s="365"/>
    </row>
    <row r="452" spans="17:31" s="327" customFormat="1" x14ac:dyDescent="0.3">
      <c r="Q452" s="365"/>
      <c r="R452" s="365"/>
      <c r="S452" s="365"/>
      <c r="T452" s="365"/>
      <c r="U452" s="365"/>
      <c r="V452" s="365"/>
      <c r="W452" s="365"/>
      <c r="X452" s="365"/>
      <c r="Y452" s="365"/>
      <c r="Z452" s="365"/>
      <c r="AA452" s="365"/>
      <c r="AB452" s="365"/>
      <c r="AC452" s="365"/>
      <c r="AD452" s="365"/>
      <c r="AE452" s="365"/>
    </row>
    <row r="453" spans="17:31" s="327" customFormat="1" x14ac:dyDescent="0.3">
      <c r="Q453" s="365"/>
      <c r="R453" s="365"/>
      <c r="S453" s="365"/>
      <c r="T453" s="365"/>
      <c r="U453" s="365"/>
      <c r="V453" s="365"/>
      <c r="W453" s="365"/>
      <c r="X453" s="365"/>
      <c r="Y453" s="365"/>
      <c r="Z453" s="365"/>
      <c r="AA453" s="365"/>
      <c r="AB453" s="365"/>
      <c r="AC453" s="365"/>
      <c r="AD453" s="365"/>
      <c r="AE453" s="365"/>
    </row>
    <row r="454" spans="17:31" s="327" customFormat="1" x14ac:dyDescent="0.3">
      <c r="Q454" s="365"/>
      <c r="R454" s="365"/>
      <c r="S454" s="365"/>
      <c r="T454" s="365"/>
      <c r="U454" s="365"/>
      <c r="V454" s="365"/>
      <c r="W454" s="365"/>
      <c r="X454" s="365"/>
      <c r="Y454" s="365"/>
      <c r="Z454" s="365"/>
      <c r="AA454" s="365"/>
      <c r="AB454" s="365"/>
      <c r="AC454" s="365"/>
      <c r="AD454" s="365"/>
      <c r="AE454" s="365"/>
    </row>
    <row r="455" spans="17:31" s="327" customFormat="1" x14ac:dyDescent="0.3">
      <c r="Q455" s="365"/>
      <c r="R455" s="365"/>
      <c r="S455" s="365"/>
      <c r="T455" s="365"/>
      <c r="U455" s="365"/>
      <c r="V455" s="365"/>
      <c r="W455" s="365"/>
      <c r="X455" s="365"/>
      <c r="Y455" s="365"/>
      <c r="Z455" s="365"/>
      <c r="AA455" s="365"/>
      <c r="AB455" s="365"/>
      <c r="AC455" s="365"/>
      <c r="AD455" s="365"/>
      <c r="AE455" s="365"/>
    </row>
    <row r="456" spans="17:31" s="327" customFormat="1" x14ac:dyDescent="0.3">
      <c r="Q456" s="365"/>
      <c r="R456" s="365"/>
      <c r="S456" s="365"/>
      <c r="T456" s="365"/>
      <c r="U456" s="365"/>
      <c r="V456" s="365"/>
      <c r="W456" s="365"/>
      <c r="X456" s="365"/>
      <c r="Y456" s="365"/>
      <c r="Z456" s="365"/>
      <c r="AA456" s="365"/>
      <c r="AB456" s="365"/>
      <c r="AC456" s="365"/>
      <c r="AD456" s="365"/>
      <c r="AE456" s="365"/>
    </row>
  </sheetData>
  <mergeCells count="32">
    <mergeCell ref="A1:N1"/>
    <mergeCell ref="A3:A4"/>
    <mergeCell ref="B3:B4"/>
    <mergeCell ref="C3:C4"/>
    <mergeCell ref="D3:D4"/>
    <mergeCell ref="E3:E4"/>
    <mergeCell ref="F3:F4"/>
    <mergeCell ref="G3:G4"/>
    <mergeCell ref="H3:H4"/>
    <mergeCell ref="I3:I4"/>
    <mergeCell ref="U3:U4"/>
    <mergeCell ref="J3:J4"/>
    <mergeCell ref="K3:K4"/>
    <mergeCell ref="L3:L4"/>
    <mergeCell ref="M3:M4"/>
    <mergeCell ref="N3:N4"/>
    <mergeCell ref="O3:O4"/>
    <mergeCell ref="P3:P4"/>
    <mergeCell ref="Q3:Q4"/>
    <mergeCell ref="R3:R4"/>
    <mergeCell ref="S3:S4"/>
    <mergeCell ref="T3:T4"/>
    <mergeCell ref="AB3:AB4"/>
    <mergeCell ref="AC3:AC4"/>
    <mergeCell ref="AD3:AD4"/>
    <mergeCell ref="AE3:AE4"/>
    <mergeCell ref="V3:V4"/>
    <mergeCell ref="W3:W4"/>
    <mergeCell ref="X3:X4"/>
    <mergeCell ref="Y3:Y4"/>
    <mergeCell ref="Z3:Z4"/>
    <mergeCell ref="AA3:AA4"/>
  </mergeCells>
  <conditionalFormatting sqref="D3">
    <cfRule type="expression" dxfId="51" priority="51" stopIfTrue="1">
      <formula>#REF!=1</formula>
    </cfRule>
    <cfRule type="expression" dxfId="50" priority="52" stopIfTrue="1">
      <formula>#REF!=1</formula>
    </cfRule>
  </conditionalFormatting>
  <conditionalFormatting sqref="H3">
    <cfRule type="expression" dxfId="49" priority="49" stopIfTrue="1">
      <formula>#REF!=1</formula>
    </cfRule>
    <cfRule type="expression" dxfId="48" priority="50" stopIfTrue="1">
      <formula>#REF!=1</formula>
    </cfRule>
  </conditionalFormatting>
  <conditionalFormatting sqref="L3">
    <cfRule type="expression" dxfId="47" priority="47" stopIfTrue="1">
      <formula>#REF!=1</formula>
    </cfRule>
    <cfRule type="expression" dxfId="46" priority="48" stopIfTrue="1">
      <formula>#REF!=1</formula>
    </cfRule>
  </conditionalFormatting>
  <conditionalFormatting sqref="I3:K3">
    <cfRule type="expression" dxfId="45" priority="39" stopIfTrue="1">
      <formula>#REF!=1</formula>
    </cfRule>
    <cfRule type="expression" dxfId="44" priority="40" stopIfTrue="1">
      <formula>#REF!=1</formula>
    </cfRule>
  </conditionalFormatting>
  <conditionalFormatting sqref="B3">
    <cfRule type="expression" dxfId="43" priority="45" stopIfTrue="1">
      <formula>#REF!=1</formula>
    </cfRule>
    <cfRule type="expression" dxfId="42" priority="46" stopIfTrue="1">
      <formula>#REF!=1</formula>
    </cfRule>
  </conditionalFormatting>
  <conditionalFormatting sqref="C3">
    <cfRule type="expression" dxfId="41" priority="43" stopIfTrue="1">
      <formula>#REF!=1</formula>
    </cfRule>
    <cfRule type="expression" dxfId="40" priority="44" stopIfTrue="1">
      <formula>#REF!=1</formula>
    </cfRule>
  </conditionalFormatting>
  <conditionalFormatting sqref="E3:G3">
    <cfRule type="expression" dxfId="39" priority="41" stopIfTrue="1">
      <formula>#REF!=1</formula>
    </cfRule>
    <cfRule type="expression" dxfId="38" priority="42" stopIfTrue="1">
      <formula>#REF!=1</formula>
    </cfRule>
  </conditionalFormatting>
  <conditionalFormatting sqref="M3">
    <cfRule type="expression" dxfId="37" priority="37" stopIfTrue="1">
      <formula>#REF!=1</formula>
    </cfRule>
    <cfRule type="expression" dxfId="36" priority="38" stopIfTrue="1">
      <formula>#REF!=1</formula>
    </cfRule>
  </conditionalFormatting>
  <conditionalFormatting sqref="N3">
    <cfRule type="expression" dxfId="35" priority="35" stopIfTrue="1">
      <formula>#REF!=1</formula>
    </cfRule>
    <cfRule type="expression" dxfId="34" priority="36" stopIfTrue="1">
      <formula>#REF!=1</formula>
    </cfRule>
  </conditionalFormatting>
  <conditionalFormatting sqref="O3">
    <cfRule type="expression" dxfId="33" priority="33" stopIfTrue="1">
      <formula>#REF!=1</formula>
    </cfRule>
    <cfRule type="expression" dxfId="32" priority="34" stopIfTrue="1">
      <formula>#REF!=1</formula>
    </cfRule>
  </conditionalFormatting>
  <conditionalFormatting sqref="P3">
    <cfRule type="expression" dxfId="31" priority="31" stopIfTrue="1">
      <formula>#REF!=1</formula>
    </cfRule>
    <cfRule type="expression" dxfId="30" priority="32" stopIfTrue="1">
      <formula>#REF!=1</formula>
    </cfRule>
  </conditionalFormatting>
  <conditionalFormatting sqref="Q3">
    <cfRule type="expression" dxfId="29" priority="29" stopIfTrue="1">
      <formula>#REF!=1</formula>
    </cfRule>
    <cfRule type="expression" dxfId="28" priority="30" stopIfTrue="1">
      <formula>#REF!=1</formula>
    </cfRule>
  </conditionalFormatting>
  <conditionalFormatting sqref="R3">
    <cfRule type="expression" dxfId="27" priority="27" stopIfTrue="1">
      <formula>#REF!=1</formula>
    </cfRule>
    <cfRule type="expression" dxfId="26" priority="28" stopIfTrue="1">
      <formula>#REF!=1</formula>
    </cfRule>
  </conditionalFormatting>
  <conditionalFormatting sqref="S3">
    <cfRule type="expression" dxfId="25" priority="25" stopIfTrue="1">
      <formula>#REF!=1</formula>
    </cfRule>
    <cfRule type="expression" dxfId="24" priority="26" stopIfTrue="1">
      <formula>#REF!=1</formula>
    </cfRule>
  </conditionalFormatting>
  <conditionalFormatting sqref="T3">
    <cfRule type="expression" dxfId="23" priority="23" stopIfTrue="1">
      <formula>#REF!=1</formula>
    </cfRule>
    <cfRule type="expression" dxfId="22" priority="24" stopIfTrue="1">
      <formula>#REF!=1</formula>
    </cfRule>
  </conditionalFormatting>
  <conditionalFormatting sqref="U3">
    <cfRule type="expression" dxfId="21" priority="21" stopIfTrue="1">
      <formula>#REF!=1</formula>
    </cfRule>
    <cfRule type="expression" dxfId="20" priority="22" stopIfTrue="1">
      <formula>#REF!=1</formula>
    </cfRule>
  </conditionalFormatting>
  <conditionalFormatting sqref="V3">
    <cfRule type="expression" dxfId="19" priority="19" stopIfTrue="1">
      <formula>#REF!=1</formula>
    </cfRule>
    <cfRule type="expression" dxfId="18" priority="20" stopIfTrue="1">
      <formula>#REF!=1</formula>
    </cfRule>
  </conditionalFormatting>
  <conditionalFormatting sqref="W3">
    <cfRule type="expression" dxfId="17" priority="17" stopIfTrue="1">
      <formula>#REF!=1</formula>
    </cfRule>
    <cfRule type="expression" dxfId="16" priority="18" stopIfTrue="1">
      <formula>#REF!=1</formula>
    </cfRule>
  </conditionalFormatting>
  <conditionalFormatting sqref="X3">
    <cfRule type="expression" dxfId="15" priority="15" stopIfTrue="1">
      <formula>#REF!=1</formula>
    </cfRule>
    <cfRule type="expression" dxfId="14" priority="16" stopIfTrue="1">
      <formula>#REF!=1</formula>
    </cfRule>
  </conditionalFormatting>
  <conditionalFormatting sqref="Y3">
    <cfRule type="expression" dxfId="13" priority="13" stopIfTrue="1">
      <formula>#REF!=1</formula>
    </cfRule>
    <cfRule type="expression" dxfId="12" priority="14" stopIfTrue="1">
      <formula>#REF!=1</formula>
    </cfRule>
  </conditionalFormatting>
  <conditionalFormatting sqref="Z3">
    <cfRule type="expression" dxfId="11" priority="11" stopIfTrue="1">
      <formula>#REF!=1</formula>
    </cfRule>
    <cfRule type="expression" dxfId="10" priority="12" stopIfTrue="1">
      <formula>#REF!=1</formula>
    </cfRule>
  </conditionalFormatting>
  <conditionalFormatting sqref="AA3">
    <cfRule type="expression" dxfId="9" priority="9" stopIfTrue="1">
      <formula>#REF!=1</formula>
    </cfRule>
    <cfRule type="expression" dxfId="8" priority="10" stopIfTrue="1">
      <formula>#REF!=1</formula>
    </cfRule>
  </conditionalFormatting>
  <conditionalFormatting sqref="AB3">
    <cfRule type="expression" dxfId="7" priority="7" stopIfTrue="1">
      <formula>#REF!=1</formula>
    </cfRule>
    <cfRule type="expression" dxfId="6" priority="8" stopIfTrue="1">
      <formula>#REF!=1</formula>
    </cfRule>
  </conditionalFormatting>
  <conditionalFormatting sqref="AC3">
    <cfRule type="expression" dxfId="5" priority="5" stopIfTrue="1">
      <formula>#REF!=1</formula>
    </cfRule>
    <cfRule type="expression" dxfId="4" priority="6" stopIfTrue="1">
      <formula>#REF!=1</formula>
    </cfRule>
  </conditionalFormatting>
  <conditionalFormatting sqref="AD3">
    <cfRule type="expression" dxfId="3" priority="3" stopIfTrue="1">
      <formula>#REF!=1</formula>
    </cfRule>
    <cfRule type="expression" dxfId="2" priority="4" stopIfTrue="1">
      <formula>#REF!=1</formula>
    </cfRule>
  </conditionalFormatting>
  <conditionalFormatting sqref="AE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15FB-25F5-48A8-A2BC-237E8A6810B6}">
  <sheetPr>
    <pageSetUpPr fitToPage="1"/>
  </sheetPr>
  <dimension ref="A1:AE135"/>
  <sheetViews>
    <sheetView zoomScale="115" zoomScaleNormal="115" zoomScaleSheetLayoutView="80" workbookViewId="0">
      <pane xSplit="1" ySplit="3" topLeftCell="X4"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304" customWidth="1"/>
    <col min="2" max="12" width="12.54296875" style="304" customWidth="1"/>
    <col min="13" max="15" width="11" style="304" customWidth="1"/>
    <col min="16" max="21" width="11" style="304" bestFit="1" customWidth="1"/>
    <col min="22" max="31" width="10.90625" style="304" bestFit="1" customWidth="1"/>
    <col min="32" max="16384" width="9.08984375" style="24"/>
  </cols>
  <sheetData>
    <row r="1" spans="1:31"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row>
    <row r="2" spans="1:31" s="22" customFormat="1" x14ac:dyDescent="0.25">
      <c r="A2" s="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row>
    <row r="3" spans="1:31"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136</v>
      </c>
      <c r="U3" s="104" t="s">
        <v>296</v>
      </c>
      <c r="V3" s="104" t="s">
        <v>315</v>
      </c>
      <c r="W3" s="104" t="s">
        <v>319</v>
      </c>
      <c r="X3" s="104" t="s">
        <v>321</v>
      </c>
      <c r="Y3" s="104" t="s">
        <v>337</v>
      </c>
      <c r="Z3" s="104" t="s">
        <v>343</v>
      </c>
      <c r="AA3" s="104" t="s">
        <v>364</v>
      </c>
      <c r="AB3" s="104" t="s">
        <v>368</v>
      </c>
      <c r="AC3" s="104" t="s">
        <v>373</v>
      </c>
      <c r="AD3" s="104" t="s">
        <v>378</v>
      </c>
      <c r="AE3" s="104" t="s">
        <v>400</v>
      </c>
    </row>
    <row r="4" spans="1:31"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row>
    <row r="5" spans="1:31"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row>
    <row r="6" spans="1:31"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row>
    <row r="7" spans="1:31"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row>
    <row r="8" spans="1:31"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317</v>
      </c>
    </row>
    <row r="9" spans="1:31"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344</v>
      </c>
      <c r="AA9" s="110">
        <v>0.56230000000000002</v>
      </c>
      <c r="AB9" s="110">
        <v>0.57089999999999996</v>
      </c>
      <c r="AC9" s="110">
        <v>0.58040000000000003</v>
      </c>
      <c r="AD9" s="110" t="s">
        <v>379</v>
      </c>
      <c r="AE9" s="110" t="s">
        <v>407</v>
      </c>
    </row>
    <row r="10" spans="1:31"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345</v>
      </c>
      <c r="AA10" s="49">
        <v>1.9800000000000002E-2</v>
      </c>
      <c r="AB10" s="49">
        <v>1.78E-2</v>
      </c>
      <c r="AC10" s="49">
        <v>1.72E-2</v>
      </c>
      <c r="AD10" s="49" t="s">
        <v>380</v>
      </c>
      <c r="AE10" s="49" t="s">
        <v>408</v>
      </c>
    </row>
    <row r="11" spans="1:31"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row>
    <row r="12" spans="1:31" ht="20.25" customHeight="1" x14ac:dyDescent="0.25">
      <c r="A12" s="308"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1:31" ht="20.25" customHeight="1" x14ac:dyDescent="0.25">
      <c r="A13" s="308" t="s">
        <v>381</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12.5" x14ac:dyDescent="0.25">
      <c r="A14" s="308" t="s">
        <v>382</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row>
    <row r="15" spans="1:31" ht="12.5" x14ac:dyDescent="0.25">
      <c r="A15" s="308" t="s">
        <v>383</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row>
    <row r="17" spans="1:31"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136</v>
      </c>
      <c r="U17" s="104" t="s">
        <v>296</v>
      </c>
      <c r="V17" s="104" t="s">
        <v>315</v>
      </c>
      <c r="W17" s="104" t="s">
        <v>319</v>
      </c>
      <c r="X17" s="104" t="s">
        <v>321</v>
      </c>
      <c r="Y17" s="104" t="s">
        <v>337</v>
      </c>
      <c r="Z17" s="104" t="s">
        <v>343</v>
      </c>
      <c r="AA17" s="104" t="s">
        <v>364</v>
      </c>
      <c r="AB17" s="104" t="s">
        <v>368</v>
      </c>
      <c r="AC17" s="104" t="s">
        <v>373</v>
      </c>
      <c r="AD17" s="104" t="s">
        <v>378</v>
      </c>
      <c r="AE17" s="104" t="s">
        <v>400</v>
      </c>
    </row>
    <row r="18" spans="1:31"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row>
    <row r="19" spans="1:31"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row>
    <row r="20" spans="1:31"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row>
    <row r="21" spans="1:31"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row>
    <row r="22" spans="1:31" ht="3" customHeight="1" x14ac:dyDescent="0.25">
      <c r="A22" s="87"/>
      <c r="B22" s="107"/>
      <c r="C22" s="107"/>
      <c r="D22" s="107"/>
      <c r="E22" s="107"/>
      <c r="F22" s="107"/>
      <c r="G22" s="107"/>
      <c r="H22" s="107"/>
      <c r="I22" s="107"/>
      <c r="J22" s="107"/>
      <c r="K22" s="107"/>
      <c r="L22" s="107"/>
      <c r="M22" s="107"/>
      <c r="N22" s="107"/>
      <c r="O22" s="107"/>
      <c r="P22" s="107"/>
      <c r="Q22" s="107"/>
      <c r="R22" s="107"/>
      <c r="S22" s="107" t="s">
        <v>317</v>
      </c>
      <c r="T22" s="107" t="s">
        <v>317</v>
      </c>
      <c r="U22" s="107" t="s">
        <v>317</v>
      </c>
      <c r="V22" s="107" t="s">
        <v>317</v>
      </c>
      <c r="W22" s="107" t="s">
        <v>317</v>
      </c>
      <c r="X22" s="107" t="s">
        <v>317</v>
      </c>
      <c r="Y22" s="107" t="s">
        <v>317</v>
      </c>
      <c r="Z22" s="107" t="s">
        <v>317</v>
      </c>
      <c r="AA22" s="107" t="s">
        <v>317</v>
      </c>
      <c r="AB22" s="107" t="s">
        <v>317</v>
      </c>
      <c r="AC22" s="107" t="s">
        <v>317</v>
      </c>
      <c r="AD22" s="107" t="s">
        <v>317</v>
      </c>
      <c r="AE22" s="107" t="s">
        <v>317</v>
      </c>
    </row>
    <row r="23" spans="1:31"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row>
    <row r="24" spans="1:31"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row>
    <row r="25" spans="1:31"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1:31"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row>
    <row r="27" spans="1:31"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row>
    <row r="28" spans="1:31"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row>
    <row r="29" spans="1:31"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row>
    <row r="30" spans="1:31" ht="2.25" customHeight="1" x14ac:dyDescent="0.25">
      <c r="A30" s="87"/>
      <c r="B30" s="107"/>
      <c r="C30" s="107"/>
      <c r="D30" s="107"/>
      <c r="E30" s="107"/>
      <c r="F30" s="107"/>
      <c r="G30" s="107"/>
      <c r="H30" s="107"/>
      <c r="I30" s="107"/>
      <c r="J30" s="107"/>
      <c r="K30" s="107"/>
      <c r="L30" s="107"/>
      <c r="M30" s="107"/>
      <c r="N30" s="107"/>
      <c r="O30" s="107"/>
      <c r="P30" s="107"/>
      <c r="Q30" s="107"/>
      <c r="R30" s="107"/>
      <c r="S30" s="107" t="s">
        <v>317</v>
      </c>
      <c r="T30" s="107" t="s">
        <v>317</v>
      </c>
      <c r="U30" s="107" t="s">
        <v>317</v>
      </c>
      <c r="V30" s="107" t="s">
        <v>317</v>
      </c>
      <c r="W30" s="107" t="s">
        <v>317</v>
      </c>
      <c r="X30" s="107" t="s">
        <v>317</v>
      </c>
      <c r="Y30" s="107" t="s">
        <v>317</v>
      </c>
      <c r="Z30" s="107" t="s">
        <v>317</v>
      </c>
      <c r="AA30" s="107" t="s">
        <v>317</v>
      </c>
      <c r="AB30" s="107" t="s">
        <v>317</v>
      </c>
      <c r="AC30" s="107" t="s">
        <v>317</v>
      </c>
      <c r="AD30" s="107" t="s">
        <v>317</v>
      </c>
      <c r="AE30" s="107" t="s">
        <v>317</v>
      </c>
    </row>
    <row r="31" spans="1:31"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row>
    <row r="32" spans="1:31"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row>
    <row r="33" spans="1:3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row>
    <row r="34" spans="1:31"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row>
    <row r="35" spans="1:31"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row>
    <row r="36" spans="1:31"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row>
    <row r="37" spans="1:31"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row>
    <row r="38" spans="1:31" ht="2.25" customHeight="1" x14ac:dyDescent="0.25">
      <c r="A38" s="87"/>
      <c r="B38" s="107"/>
      <c r="C38" s="107"/>
      <c r="D38" s="107"/>
      <c r="E38" s="107"/>
      <c r="F38" s="107"/>
      <c r="G38" s="107"/>
      <c r="H38" s="107"/>
      <c r="I38" s="107"/>
      <c r="J38" s="107"/>
      <c r="K38" s="107"/>
      <c r="L38" s="107"/>
      <c r="M38" s="107"/>
      <c r="N38" s="107"/>
      <c r="O38" s="107"/>
      <c r="P38" s="107"/>
      <c r="Q38" s="107"/>
      <c r="R38" s="107"/>
      <c r="S38" s="107" t="s">
        <v>317</v>
      </c>
      <c r="T38" s="107" t="s">
        <v>317</v>
      </c>
      <c r="U38" s="107" t="s">
        <v>317</v>
      </c>
      <c r="V38" s="107" t="s">
        <v>317</v>
      </c>
      <c r="W38" s="107" t="s">
        <v>317</v>
      </c>
      <c r="X38" s="107" t="s">
        <v>317</v>
      </c>
      <c r="Y38" s="107" t="s">
        <v>317</v>
      </c>
      <c r="Z38" s="107" t="s">
        <v>317</v>
      </c>
      <c r="AA38" s="107" t="s">
        <v>317</v>
      </c>
      <c r="AB38" s="107" t="s">
        <v>317</v>
      </c>
      <c r="AC38" s="107" t="s">
        <v>317</v>
      </c>
      <c r="AD38" s="107" t="s">
        <v>317</v>
      </c>
      <c r="AE38" s="107" t="s">
        <v>317</v>
      </c>
    </row>
    <row r="39" spans="1:31"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row>
    <row r="40" spans="1:31"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row>
    <row r="41" spans="1:31"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row>
    <row r="42" spans="1:31"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row>
    <row r="43" spans="1:31"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row>
    <row r="44" spans="1:31"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row>
    <row r="45" spans="1:31"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row>
    <row r="46" spans="1:31" ht="2.25" customHeight="1" x14ac:dyDescent="0.25">
      <c r="A46" s="87"/>
      <c r="B46" s="107"/>
      <c r="C46" s="107"/>
      <c r="D46" s="107"/>
      <c r="E46" s="107"/>
      <c r="F46" s="107"/>
      <c r="G46" s="107"/>
      <c r="H46" s="107"/>
      <c r="I46" s="107"/>
      <c r="J46" s="107"/>
      <c r="K46" s="107"/>
      <c r="L46" s="107"/>
      <c r="M46" s="107"/>
      <c r="N46" s="107"/>
      <c r="O46" s="107"/>
      <c r="P46" s="107"/>
      <c r="Q46" s="107"/>
      <c r="R46" s="107"/>
      <c r="S46" s="107" t="s">
        <v>317</v>
      </c>
      <c r="T46" s="107" t="s">
        <v>317</v>
      </c>
      <c r="U46" s="107" t="s">
        <v>317</v>
      </c>
      <c r="V46" s="107" t="s">
        <v>317</v>
      </c>
      <c r="W46" s="107" t="s">
        <v>317</v>
      </c>
      <c r="X46" s="107" t="s">
        <v>317</v>
      </c>
      <c r="Y46" s="107" t="s">
        <v>317</v>
      </c>
      <c r="Z46" s="107" t="s">
        <v>317</v>
      </c>
      <c r="AA46" s="107" t="s">
        <v>317</v>
      </c>
      <c r="AB46" s="107" t="s">
        <v>317</v>
      </c>
      <c r="AC46" s="107" t="s">
        <v>317</v>
      </c>
      <c r="AD46" s="107" t="s">
        <v>317</v>
      </c>
      <c r="AE46" s="107" t="s">
        <v>317</v>
      </c>
    </row>
    <row r="47" spans="1:31"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row>
    <row r="48" spans="1:31"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row>
    <row r="49" spans="1:31"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row>
    <row r="50" spans="1:31"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row>
    <row r="51" spans="1:31"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row>
    <row r="52" spans="1:31"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row>
    <row r="53" spans="1:31"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row>
    <row r="54" spans="1:31" ht="2.25" customHeight="1" x14ac:dyDescent="0.25">
      <c r="A54" s="87"/>
      <c r="B54" s="107"/>
      <c r="C54" s="107"/>
      <c r="D54" s="107"/>
      <c r="E54" s="107"/>
      <c r="F54" s="107"/>
      <c r="G54" s="107"/>
      <c r="H54" s="107"/>
      <c r="I54" s="107"/>
      <c r="J54" s="107"/>
      <c r="K54" s="107"/>
      <c r="L54" s="107"/>
      <c r="M54" s="107"/>
      <c r="N54" s="107"/>
      <c r="O54" s="107"/>
      <c r="P54" s="107"/>
      <c r="Q54" s="107"/>
      <c r="R54" s="107"/>
      <c r="S54" s="107" t="s">
        <v>317</v>
      </c>
      <c r="T54" s="107" t="s">
        <v>317</v>
      </c>
      <c r="U54" s="107" t="s">
        <v>317</v>
      </c>
      <c r="V54" s="107" t="s">
        <v>317</v>
      </c>
      <c r="W54" s="107" t="s">
        <v>317</v>
      </c>
      <c r="X54" s="107" t="s">
        <v>317</v>
      </c>
      <c r="Y54" s="107" t="s">
        <v>317</v>
      </c>
      <c r="Z54" s="107" t="s">
        <v>317</v>
      </c>
      <c r="AA54" s="107" t="s">
        <v>317</v>
      </c>
      <c r="AB54" s="107" t="s">
        <v>317</v>
      </c>
      <c r="AC54" s="107" t="s">
        <v>317</v>
      </c>
      <c r="AD54" s="107" t="s">
        <v>317</v>
      </c>
      <c r="AE54" s="107" t="s">
        <v>317</v>
      </c>
    </row>
    <row r="55" spans="1:31"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9">
        <v>0.93367764716660129</v>
      </c>
      <c r="W55" s="279">
        <v>0.94466245620779332</v>
      </c>
      <c r="X55" s="279">
        <v>0.91623027528459056</v>
      </c>
      <c r="Y55" s="279">
        <v>0.89909502603030389</v>
      </c>
      <c r="Z55" s="279">
        <v>0.88455432428476699</v>
      </c>
      <c r="AA55" s="279">
        <v>0.87556657067699273</v>
      </c>
      <c r="AB55" s="279">
        <v>0.87710044899669404</v>
      </c>
      <c r="AC55" s="279">
        <v>0.85887219286650929</v>
      </c>
      <c r="AD55" s="279">
        <v>0.87781037505957837</v>
      </c>
      <c r="AE55" s="279">
        <v>0.87383394753827259</v>
      </c>
    </row>
    <row r="56" spans="1:31"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row>
    <row r="57" spans="1:31"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row>
    <row r="59" spans="1:31"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82" t="s">
        <v>40</v>
      </c>
      <c r="AA59" s="282" t="s">
        <v>40</v>
      </c>
      <c r="AB59" s="282" t="s">
        <v>40</v>
      </c>
      <c r="AC59" s="282" t="s">
        <v>40</v>
      </c>
      <c r="AD59" s="282" t="s">
        <v>40</v>
      </c>
      <c r="AE59" s="282" t="s">
        <v>40</v>
      </c>
    </row>
    <row r="60" spans="1:31"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81" t="s">
        <v>40</v>
      </c>
      <c r="AA60" s="281" t="s">
        <v>40</v>
      </c>
      <c r="AB60" s="281" t="s">
        <v>40</v>
      </c>
      <c r="AC60" s="281" t="s">
        <v>40</v>
      </c>
      <c r="AD60" s="281" t="s">
        <v>40</v>
      </c>
      <c r="AE60" s="281" t="s">
        <v>40</v>
      </c>
    </row>
    <row r="61" spans="1:31"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81" t="s">
        <v>40</v>
      </c>
      <c r="AA61" s="281" t="s">
        <v>40</v>
      </c>
      <c r="AB61" s="281" t="s">
        <v>40</v>
      </c>
      <c r="AC61" s="281" t="s">
        <v>40</v>
      </c>
      <c r="AD61" s="281" t="s">
        <v>40</v>
      </c>
      <c r="AE61" s="281" t="s">
        <v>40</v>
      </c>
    </row>
    <row r="62" spans="1:31" ht="2.25" customHeight="1" x14ac:dyDescent="0.25">
      <c r="A62" s="87"/>
      <c r="B62" s="107"/>
      <c r="C62" s="107"/>
      <c r="D62" s="107"/>
      <c r="E62" s="107"/>
      <c r="F62" s="107"/>
      <c r="G62" s="107"/>
      <c r="H62" s="107"/>
      <c r="I62" s="107"/>
      <c r="J62" s="107"/>
      <c r="K62" s="107"/>
      <c r="L62" s="107"/>
      <c r="M62" s="107"/>
      <c r="N62" s="107"/>
      <c r="O62" s="107"/>
      <c r="P62" s="107"/>
      <c r="Q62" s="107"/>
      <c r="R62" s="107"/>
      <c r="S62" s="107" t="s">
        <v>317</v>
      </c>
      <c r="T62" s="107" t="s">
        <v>317</v>
      </c>
      <c r="U62" s="107" t="s">
        <v>317</v>
      </c>
      <c r="V62" s="107" t="s">
        <v>317</v>
      </c>
      <c r="W62" s="107" t="s">
        <v>317</v>
      </c>
      <c r="X62" s="107" t="s">
        <v>317</v>
      </c>
      <c r="Y62" s="107" t="s">
        <v>317</v>
      </c>
      <c r="Z62" s="280" t="s">
        <v>40</v>
      </c>
      <c r="AA62" s="280" t="s">
        <v>40</v>
      </c>
      <c r="AB62" s="280" t="s">
        <v>40</v>
      </c>
      <c r="AC62" s="280" t="s">
        <v>40</v>
      </c>
      <c r="AD62" s="280" t="s">
        <v>40</v>
      </c>
      <c r="AE62" s="280" t="s">
        <v>40</v>
      </c>
    </row>
    <row r="63" spans="1:31"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9" t="s">
        <v>40</v>
      </c>
      <c r="AA63" s="279" t="s">
        <v>40</v>
      </c>
      <c r="AB63" s="279" t="s">
        <v>40</v>
      </c>
      <c r="AC63" s="279" t="s">
        <v>40</v>
      </c>
      <c r="AD63" s="279" t="s">
        <v>40</v>
      </c>
      <c r="AE63" s="279" t="s">
        <v>40</v>
      </c>
    </row>
    <row r="64" spans="1:31"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row>
    <row r="65" spans="1:31"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1:31"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row>
    <row r="67" spans="1:31"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row>
    <row r="68" spans="1:31"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row>
    <row r="69" spans="1:31"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row>
    <row r="70" spans="1:31" ht="2.25" customHeight="1" x14ac:dyDescent="0.25">
      <c r="A70" s="87"/>
      <c r="B70" s="107"/>
      <c r="C70" s="107"/>
      <c r="D70" s="107"/>
      <c r="E70" s="107"/>
      <c r="F70" s="107"/>
      <c r="G70" s="107"/>
      <c r="H70" s="107"/>
      <c r="I70" s="107"/>
      <c r="J70" s="107"/>
      <c r="K70" s="107"/>
      <c r="L70" s="107"/>
      <c r="M70" s="107"/>
      <c r="N70" s="107"/>
      <c r="O70" s="107"/>
      <c r="P70" s="107"/>
      <c r="Q70" s="107"/>
      <c r="R70" s="107"/>
      <c r="S70" s="107" t="s">
        <v>317</v>
      </c>
      <c r="T70" s="107" t="s">
        <v>317</v>
      </c>
      <c r="U70" s="107" t="s">
        <v>317</v>
      </c>
      <c r="V70" s="107" t="s">
        <v>317</v>
      </c>
      <c r="W70" s="107" t="s">
        <v>317</v>
      </c>
      <c r="X70" s="107" t="s">
        <v>317</v>
      </c>
      <c r="Y70" s="107" t="s">
        <v>317</v>
      </c>
      <c r="Z70" s="107" t="s">
        <v>317</v>
      </c>
      <c r="AA70" s="107" t="s">
        <v>317</v>
      </c>
      <c r="AB70" s="107" t="s">
        <v>317</v>
      </c>
      <c r="AC70" s="107" t="s">
        <v>317</v>
      </c>
      <c r="AD70" s="107" t="s">
        <v>317</v>
      </c>
      <c r="AE70" s="107" t="s">
        <v>317</v>
      </c>
    </row>
    <row r="71" spans="1:31"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row>
    <row r="72" spans="1:31"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row>
    <row r="73" spans="1:31"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x14ac:dyDescent="0.25">
      <c r="A74" s="105" t="s">
        <v>346</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row>
    <row r="75" spans="1:31" x14ac:dyDescent="0.25">
      <c r="A75" s="87" t="s">
        <v>75</v>
      </c>
      <c r="B75" s="282" t="s">
        <v>40</v>
      </c>
      <c r="C75" s="281" t="s">
        <v>40</v>
      </c>
      <c r="D75" s="281" t="s">
        <v>40</v>
      </c>
      <c r="E75" s="281" t="s">
        <v>40</v>
      </c>
      <c r="F75" s="281" t="s">
        <v>40</v>
      </c>
      <c r="G75" s="281" t="s">
        <v>40</v>
      </c>
      <c r="H75" s="281" t="s">
        <v>40</v>
      </c>
      <c r="I75" s="281" t="s">
        <v>40</v>
      </c>
      <c r="J75" s="281" t="s">
        <v>40</v>
      </c>
      <c r="K75" s="281" t="s">
        <v>40</v>
      </c>
      <c r="L75" s="281" t="s">
        <v>40</v>
      </c>
      <c r="M75" s="281" t="s">
        <v>40</v>
      </c>
      <c r="N75" s="281" t="s">
        <v>40</v>
      </c>
      <c r="O75" s="281" t="s">
        <v>40</v>
      </c>
      <c r="P75" s="281" t="s">
        <v>40</v>
      </c>
      <c r="Q75" s="281" t="s">
        <v>40</v>
      </c>
      <c r="R75" s="281" t="s">
        <v>40</v>
      </c>
      <c r="S75" s="281" t="s">
        <v>40</v>
      </c>
      <c r="T75" s="281">
        <v>2315.0583512786948</v>
      </c>
      <c r="U75" s="281">
        <v>2473.9041281367959</v>
      </c>
      <c r="V75" s="281">
        <v>2533.5713661921827</v>
      </c>
      <c r="W75" s="281">
        <v>2595.1557861778756</v>
      </c>
      <c r="X75" s="281">
        <v>2610.1161286541455</v>
      </c>
      <c r="Y75" s="281">
        <v>2664.5346258594723</v>
      </c>
      <c r="Z75" s="281">
        <v>3280.143023122549</v>
      </c>
      <c r="AA75" s="281">
        <v>3292.4279493585163</v>
      </c>
      <c r="AB75" s="281">
        <v>3389.9860008850756</v>
      </c>
      <c r="AC75" s="281">
        <v>3653.0797965042343</v>
      </c>
      <c r="AD75" s="281">
        <v>3750.9414502750096</v>
      </c>
      <c r="AE75" s="281">
        <v>3875.504231003049</v>
      </c>
    </row>
    <row r="76" spans="1:31" x14ac:dyDescent="0.25">
      <c r="A76" s="87" t="s">
        <v>67</v>
      </c>
      <c r="B76" s="281" t="s">
        <v>40</v>
      </c>
      <c r="C76" s="281" t="s">
        <v>40</v>
      </c>
      <c r="D76" s="281" t="s">
        <v>40</v>
      </c>
      <c r="E76" s="281" t="s">
        <v>40</v>
      </c>
      <c r="F76" s="281" t="s">
        <v>40</v>
      </c>
      <c r="G76" s="281" t="s">
        <v>40</v>
      </c>
      <c r="H76" s="281" t="s">
        <v>40</v>
      </c>
      <c r="I76" s="281" t="s">
        <v>40</v>
      </c>
      <c r="J76" s="281" t="s">
        <v>40</v>
      </c>
      <c r="K76" s="281" t="s">
        <v>40</v>
      </c>
      <c r="L76" s="281" t="s">
        <v>40</v>
      </c>
      <c r="M76" s="281" t="s">
        <v>40</v>
      </c>
      <c r="N76" s="281" t="s">
        <v>40</v>
      </c>
      <c r="O76" s="281" t="s">
        <v>40</v>
      </c>
      <c r="P76" s="281" t="s">
        <v>40</v>
      </c>
      <c r="Q76" s="281" t="s">
        <v>40</v>
      </c>
      <c r="R76" s="281" t="s">
        <v>40</v>
      </c>
      <c r="S76" s="281" t="s">
        <v>40</v>
      </c>
      <c r="T76" s="281">
        <v>8.0409837459820466</v>
      </c>
      <c r="U76" s="281">
        <v>11.484982506190004</v>
      </c>
      <c r="V76" s="281">
        <v>15.370258696382672</v>
      </c>
      <c r="W76" s="281">
        <v>19.585881427769408</v>
      </c>
      <c r="X76" s="281">
        <v>23.069686895944876</v>
      </c>
      <c r="Y76" s="281">
        <v>24.378303653995658</v>
      </c>
      <c r="Z76" s="281">
        <v>33.483526099459084</v>
      </c>
      <c r="AA76" s="281">
        <v>34.693680243433455</v>
      </c>
      <c r="AB76" s="281">
        <v>35.909389978512145</v>
      </c>
      <c r="AC76" s="281">
        <v>34.10606809019545</v>
      </c>
      <c r="AD76" s="281">
        <v>35.95380526528016</v>
      </c>
      <c r="AE76" s="281">
        <v>33.583423729597662</v>
      </c>
    </row>
    <row r="77" spans="1:31" x14ac:dyDescent="0.25">
      <c r="A77" s="87" t="s">
        <v>68</v>
      </c>
      <c r="B77" s="281" t="s">
        <v>40</v>
      </c>
      <c r="C77" s="281" t="s">
        <v>40</v>
      </c>
      <c r="D77" s="281" t="s">
        <v>40</v>
      </c>
      <c r="E77" s="281" t="s">
        <v>40</v>
      </c>
      <c r="F77" s="281" t="s">
        <v>40</v>
      </c>
      <c r="G77" s="281" t="s">
        <v>40</v>
      </c>
      <c r="H77" s="281" t="s">
        <v>40</v>
      </c>
      <c r="I77" s="281" t="s">
        <v>40</v>
      </c>
      <c r="J77" s="281" t="s">
        <v>40</v>
      </c>
      <c r="K77" s="281" t="s">
        <v>40</v>
      </c>
      <c r="L77" s="281" t="s">
        <v>40</v>
      </c>
      <c r="M77" s="281" t="s">
        <v>40</v>
      </c>
      <c r="N77" s="281" t="s">
        <v>40</v>
      </c>
      <c r="O77" s="281" t="s">
        <v>40</v>
      </c>
      <c r="P77" s="281" t="s">
        <v>40</v>
      </c>
      <c r="Q77" s="281" t="s">
        <v>40</v>
      </c>
      <c r="R77" s="281" t="s">
        <v>40</v>
      </c>
      <c r="S77" s="281" t="s">
        <v>40</v>
      </c>
      <c r="T77" s="281">
        <v>35.2197876085256</v>
      </c>
      <c r="U77" s="281">
        <v>39.158148068838756</v>
      </c>
      <c r="V77" s="281">
        <v>38.324354514783174</v>
      </c>
      <c r="W77" s="281">
        <v>38.800765433800969</v>
      </c>
      <c r="X77" s="281">
        <v>36.342872303303714</v>
      </c>
      <c r="Y77" s="281">
        <v>32.573598657405903</v>
      </c>
      <c r="Z77" s="281">
        <v>37.552867733622634</v>
      </c>
      <c r="AA77" s="281">
        <v>35.436414717939805</v>
      </c>
      <c r="AB77" s="281">
        <v>32.519003664165773</v>
      </c>
      <c r="AC77" s="281">
        <v>28.347200250597901</v>
      </c>
      <c r="AD77" s="281">
        <v>30.748902741283629</v>
      </c>
      <c r="AE77" s="281">
        <v>27.944863740330629</v>
      </c>
    </row>
    <row r="78" spans="1:31" ht="2.25" customHeight="1" x14ac:dyDescent="0.25">
      <c r="A78" s="87"/>
      <c r="B78" s="280" t="s">
        <v>40</v>
      </c>
      <c r="C78" s="280" t="s">
        <v>40</v>
      </c>
      <c r="D78" s="280" t="s">
        <v>40</v>
      </c>
      <c r="E78" s="280" t="s">
        <v>40</v>
      </c>
      <c r="F78" s="280" t="s">
        <v>40</v>
      </c>
      <c r="G78" s="280" t="s">
        <v>40</v>
      </c>
      <c r="H78" s="280" t="s">
        <v>40</v>
      </c>
      <c r="I78" s="280" t="s">
        <v>40</v>
      </c>
      <c r="J78" s="280" t="s">
        <v>40</v>
      </c>
      <c r="K78" s="280" t="s">
        <v>40</v>
      </c>
      <c r="L78" s="280" t="s">
        <v>40</v>
      </c>
      <c r="M78" s="280" t="s">
        <v>40</v>
      </c>
      <c r="N78" s="280" t="s">
        <v>40</v>
      </c>
      <c r="O78" s="280" t="s">
        <v>40</v>
      </c>
      <c r="P78" s="280" t="s">
        <v>40</v>
      </c>
      <c r="Q78" s="280" t="s">
        <v>40</v>
      </c>
      <c r="R78" s="280" t="s">
        <v>40</v>
      </c>
      <c r="S78" s="280" t="s">
        <v>40</v>
      </c>
      <c r="T78" s="280" t="s">
        <v>317</v>
      </c>
      <c r="U78" s="280" t="s">
        <v>317</v>
      </c>
      <c r="V78" s="280" t="s">
        <v>317</v>
      </c>
      <c r="W78" s="280" t="s">
        <v>317</v>
      </c>
      <c r="X78" s="280" t="s">
        <v>317</v>
      </c>
      <c r="Y78" s="280" t="s">
        <v>317</v>
      </c>
      <c r="Z78" s="280" t="s">
        <v>317</v>
      </c>
      <c r="AA78" s="280" t="s">
        <v>317</v>
      </c>
      <c r="AB78" s="280" t="s">
        <v>317</v>
      </c>
      <c r="AC78" s="280" t="s">
        <v>317</v>
      </c>
      <c r="AD78" s="280" t="s">
        <v>317</v>
      </c>
      <c r="AE78" s="280" t="s">
        <v>317</v>
      </c>
    </row>
    <row r="79" spans="1:31" x14ac:dyDescent="0.25">
      <c r="A79" s="87" t="s">
        <v>69</v>
      </c>
      <c r="B79" s="279" t="s">
        <v>40</v>
      </c>
      <c r="C79" s="279" t="s">
        <v>40</v>
      </c>
      <c r="D79" s="279" t="s">
        <v>40</v>
      </c>
      <c r="E79" s="279" t="s">
        <v>40</v>
      </c>
      <c r="F79" s="279" t="s">
        <v>40</v>
      </c>
      <c r="G79" s="279" t="s">
        <v>40</v>
      </c>
      <c r="H79" s="279" t="s">
        <v>40</v>
      </c>
      <c r="I79" s="279" t="s">
        <v>40</v>
      </c>
      <c r="J79" s="279" t="s">
        <v>40</v>
      </c>
      <c r="K79" s="279" t="s">
        <v>40</v>
      </c>
      <c r="L79" s="279" t="s">
        <v>40</v>
      </c>
      <c r="M79" s="279" t="s">
        <v>40</v>
      </c>
      <c r="N79" s="279" t="s">
        <v>40</v>
      </c>
      <c r="O79" s="279" t="s">
        <v>40</v>
      </c>
      <c r="P79" s="279" t="s">
        <v>40</v>
      </c>
      <c r="Q79" s="279" t="s">
        <v>40</v>
      </c>
      <c r="R79" s="279" t="s">
        <v>40</v>
      </c>
      <c r="S79" s="279" t="s">
        <v>40</v>
      </c>
      <c r="T79" s="279">
        <v>2.5564204816975217E-8</v>
      </c>
      <c r="U79" s="279">
        <v>7.9238614896349535E-2</v>
      </c>
      <c r="V79" s="279">
        <v>0.13734663649635881</v>
      </c>
      <c r="W79" s="279">
        <v>0.20690103513956556</v>
      </c>
      <c r="X79" s="279">
        <v>0.2174385475873814</v>
      </c>
      <c r="Y79" s="279">
        <v>0.22678940333033876</v>
      </c>
      <c r="Z79" s="279">
        <v>0.31510015192205987</v>
      </c>
      <c r="AA79" s="279">
        <v>0.29376260857559072</v>
      </c>
      <c r="AB79" s="279">
        <v>0.34485478937940406</v>
      </c>
      <c r="AC79" s="279">
        <v>0.33327726495148846</v>
      </c>
      <c r="AD79" s="279">
        <v>0.5583280628518702</v>
      </c>
      <c r="AE79" s="279">
        <v>0.50737775407208507</v>
      </c>
    </row>
    <row r="80" spans="1:31"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row>
    <row r="81" spans="1:31"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row>
    <row r="82" spans="1:31" x14ac:dyDescent="0.25">
      <c r="A82" s="105" t="s">
        <v>340</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row>
    <row r="83" spans="1:31" x14ac:dyDescent="0.25">
      <c r="A83" s="87" t="s">
        <v>75</v>
      </c>
      <c r="B83" s="282" t="s">
        <v>40</v>
      </c>
      <c r="C83" s="281" t="s">
        <v>40</v>
      </c>
      <c r="D83" s="281" t="s">
        <v>40</v>
      </c>
      <c r="E83" s="281" t="s">
        <v>40</v>
      </c>
      <c r="F83" s="281" t="s">
        <v>40</v>
      </c>
      <c r="G83" s="281" t="s">
        <v>40</v>
      </c>
      <c r="H83" s="281" t="s">
        <v>40</v>
      </c>
      <c r="I83" s="281" t="s">
        <v>40</v>
      </c>
      <c r="J83" s="281" t="s">
        <v>40</v>
      </c>
      <c r="K83" s="281" t="s">
        <v>40</v>
      </c>
      <c r="L83" s="281" t="s">
        <v>40</v>
      </c>
      <c r="M83" s="281" t="s">
        <v>40</v>
      </c>
      <c r="N83" s="281" t="s">
        <v>40</v>
      </c>
      <c r="O83" s="281" t="s">
        <v>40</v>
      </c>
      <c r="P83" s="281" t="s">
        <v>40</v>
      </c>
      <c r="Q83" s="281" t="s">
        <v>40</v>
      </c>
      <c r="R83" s="281" t="s">
        <v>40</v>
      </c>
      <c r="S83" s="281" t="s">
        <v>40</v>
      </c>
      <c r="T83" s="281" t="s">
        <v>40</v>
      </c>
      <c r="U83" s="281" t="s">
        <v>40</v>
      </c>
      <c r="V83" s="281" t="s">
        <v>40</v>
      </c>
      <c r="W83" s="281" t="s">
        <v>40</v>
      </c>
      <c r="X83" s="281" t="s">
        <v>40</v>
      </c>
      <c r="Y83" s="281">
        <v>1334.2931017000035</v>
      </c>
      <c r="Z83" s="281">
        <v>1356.2589457600084</v>
      </c>
      <c r="AA83" s="281">
        <v>1334.0838019900061</v>
      </c>
      <c r="AB83" s="281">
        <v>1218.3850518200002</v>
      </c>
      <c r="AC83" s="281">
        <v>1138.749504480011</v>
      </c>
      <c r="AD83" s="281">
        <v>1018.1121071399938</v>
      </c>
      <c r="AE83" s="282" t="s">
        <v>40</v>
      </c>
    </row>
    <row r="84" spans="1:31" x14ac:dyDescent="0.25">
      <c r="A84" s="87" t="s">
        <v>67</v>
      </c>
      <c r="B84" s="281" t="s">
        <v>40</v>
      </c>
      <c r="C84" s="281" t="s">
        <v>40</v>
      </c>
      <c r="D84" s="281" t="s">
        <v>40</v>
      </c>
      <c r="E84" s="281" t="s">
        <v>40</v>
      </c>
      <c r="F84" s="281" t="s">
        <v>40</v>
      </c>
      <c r="G84" s="281" t="s">
        <v>40</v>
      </c>
      <c r="H84" s="281" t="s">
        <v>40</v>
      </c>
      <c r="I84" s="281" t="s">
        <v>40</v>
      </c>
      <c r="J84" s="281" t="s">
        <v>40</v>
      </c>
      <c r="K84" s="281" t="s">
        <v>40</v>
      </c>
      <c r="L84" s="281" t="s">
        <v>40</v>
      </c>
      <c r="M84" s="281" t="s">
        <v>40</v>
      </c>
      <c r="N84" s="281" t="s">
        <v>40</v>
      </c>
      <c r="O84" s="281" t="s">
        <v>40</v>
      </c>
      <c r="P84" s="281" t="s">
        <v>40</v>
      </c>
      <c r="Q84" s="281" t="s">
        <v>40</v>
      </c>
      <c r="R84" s="281" t="s">
        <v>40</v>
      </c>
      <c r="S84" s="281" t="s">
        <v>40</v>
      </c>
      <c r="T84" s="281" t="s">
        <v>40</v>
      </c>
      <c r="U84" s="281" t="s">
        <v>40</v>
      </c>
      <c r="V84" s="281" t="s">
        <v>40</v>
      </c>
      <c r="W84" s="281" t="s">
        <v>40</v>
      </c>
      <c r="X84" s="281" t="s">
        <v>40</v>
      </c>
      <c r="Y84" s="281">
        <v>9.8342523659261953</v>
      </c>
      <c r="Z84" s="281">
        <v>8.9313607987920349</v>
      </c>
      <c r="AA84" s="281">
        <v>8.5676129508830563</v>
      </c>
      <c r="AB84" s="281">
        <v>15.912208240000135</v>
      </c>
      <c r="AC84" s="281">
        <v>15.46546424999991</v>
      </c>
      <c r="AD84" s="281">
        <v>14.805346019999879</v>
      </c>
      <c r="AE84" s="281" t="s">
        <v>40</v>
      </c>
    </row>
    <row r="85" spans="1:31" x14ac:dyDescent="0.25">
      <c r="A85" s="87" t="s">
        <v>68</v>
      </c>
      <c r="B85" s="281" t="s">
        <v>40</v>
      </c>
      <c r="C85" s="281" t="s">
        <v>40</v>
      </c>
      <c r="D85" s="281" t="s">
        <v>40</v>
      </c>
      <c r="E85" s="281" t="s">
        <v>40</v>
      </c>
      <c r="F85" s="281" t="s">
        <v>40</v>
      </c>
      <c r="G85" s="281" t="s">
        <v>40</v>
      </c>
      <c r="H85" s="281" t="s">
        <v>40</v>
      </c>
      <c r="I85" s="281" t="s">
        <v>40</v>
      </c>
      <c r="J85" s="281" t="s">
        <v>40</v>
      </c>
      <c r="K85" s="281" t="s">
        <v>40</v>
      </c>
      <c r="L85" s="281" t="s">
        <v>40</v>
      </c>
      <c r="M85" s="281" t="s">
        <v>40</v>
      </c>
      <c r="N85" s="281" t="s">
        <v>40</v>
      </c>
      <c r="O85" s="281" t="s">
        <v>40</v>
      </c>
      <c r="P85" s="281" t="s">
        <v>40</v>
      </c>
      <c r="Q85" s="281" t="s">
        <v>40</v>
      </c>
      <c r="R85" s="281" t="s">
        <v>40</v>
      </c>
      <c r="S85" s="281" t="s">
        <v>40</v>
      </c>
      <c r="T85" s="281" t="s">
        <v>40</v>
      </c>
      <c r="U85" s="281" t="s">
        <v>40</v>
      </c>
      <c r="V85" s="281" t="s">
        <v>40</v>
      </c>
      <c r="W85" s="281" t="s">
        <v>40</v>
      </c>
      <c r="X85" s="281" t="s">
        <v>40</v>
      </c>
      <c r="Y85" s="281">
        <v>19.332916650000076</v>
      </c>
      <c r="Z85" s="281">
        <v>20.041747349999998</v>
      </c>
      <c r="AA85" s="281">
        <v>21.54809959</v>
      </c>
      <c r="AB85" s="281">
        <v>23.632746169999997</v>
      </c>
      <c r="AC85" s="281">
        <v>24.313239819999936</v>
      </c>
      <c r="AD85" s="281">
        <v>22.522408449999979</v>
      </c>
      <c r="AE85" s="281" t="s">
        <v>40</v>
      </c>
    </row>
    <row r="86" spans="1:31" ht="2.25" customHeight="1" x14ac:dyDescent="0.25">
      <c r="A86" s="87"/>
      <c r="B86" s="280" t="s">
        <v>40</v>
      </c>
      <c r="C86" s="280" t="s">
        <v>40</v>
      </c>
      <c r="D86" s="280" t="s">
        <v>40</v>
      </c>
      <c r="E86" s="280" t="s">
        <v>40</v>
      </c>
      <c r="F86" s="280" t="s">
        <v>40</v>
      </c>
      <c r="G86" s="280" t="s">
        <v>40</v>
      </c>
      <c r="H86" s="280" t="s">
        <v>40</v>
      </c>
      <c r="I86" s="280" t="s">
        <v>40</v>
      </c>
      <c r="J86" s="280" t="s">
        <v>40</v>
      </c>
      <c r="K86" s="280" t="s">
        <v>40</v>
      </c>
      <c r="L86" s="280" t="s">
        <v>40</v>
      </c>
      <c r="M86" s="280" t="s">
        <v>40</v>
      </c>
      <c r="N86" s="280" t="s">
        <v>40</v>
      </c>
      <c r="O86" s="280" t="s">
        <v>40</v>
      </c>
      <c r="P86" s="280" t="s">
        <v>40</v>
      </c>
      <c r="Q86" s="280" t="s">
        <v>40</v>
      </c>
      <c r="R86" s="280" t="s">
        <v>40</v>
      </c>
      <c r="S86" s="280" t="s">
        <v>40</v>
      </c>
      <c r="T86" s="280" t="s">
        <v>40</v>
      </c>
      <c r="U86" s="280" t="s">
        <v>40</v>
      </c>
      <c r="V86" s="280" t="s">
        <v>40</v>
      </c>
      <c r="W86" s="280" t="s">
        <v>40</v>
      </c>
      <c r="X86" s="280" t="s">
        <v>40</v>
      </c>
      <c r="Y86" s="280" t="s">
        <v>317</v>
      </c>
      <c r="Z86" s="280" t="s">
        <v>317</v>
      </c>
      <c r="AA86" s="280" t="s">
        <v>317</v>
      </c>
      <c r="AB86" s="280" t="s">
        <v>317</v>
      </c>
      <c r="AC86" s="280" t="s">
        <v>317</v>
      </c>
      <c r="AD86" s="280" t="s">
        <v>317</v>
      </c>
      <c r="AE86" s="280" t="s">
        <v>40</v>
      </c>
    </row>
    <row r="87" spans="1:31" x14ac:dyDescent="0.25">
      <c r="A87" s="87" t="s">
        <v>69</v>
      </c>
      <c r="B87" s="279" t="s">
        <v>40</v>
      </c>
      <c r="C87" s="279" t="s">
        <v>40</v>
      </c>
      <c r="D87" s="279" t="s">
        <v>40</v>
      </c>
      <c r="E87" s="279" t="s">
        <v>40</v>
      </c>
      <c r="F87" s="279" t="s">
        <v>40</v>
      </c>
      <c r="G87" s="279" t="s">
        <v>40</v>
      </c>
      <c r="H87" s="279" t="s">
        <v>40</v>
      </c>
      <c r="I87" s="279" t="s">
        <v>40</v>
      </c>
      <c r="J87" s="279" t="s">
        <v>40</v>
      </c>
      <c r="K87" s="279" t="s">
        <v>40</v>
      </c>
      <c r="L87" s="279" t="s">
        <v>40</v>
      </c>
      <c r="M87" s="279" t="s">
        <v>40</v>
      </c>
      <c r="N87" s="279" t="s">
        <v>40</v>
      </c>
      <c r="O87" s="279" t="s">
        <v>40</v>
      </c>
      <c r="P87" s="279" t="s">
        <v>40</v>
      </c>
      <c r="Q87" s="279" t="s">
        <v>40</v>
      </c>
      <c r="R87" s="279" t="s">
        <v>40</v>
      </c>
      <c r="S87" s="279" t="s">
        <v>40</v>
      </c>
      <c r="T87" s="279" t="s">
        <v>40</v>
      </c>
      <c r="U87" s="279" t="s">
        <v>40</v>
      </c>
      <c r="V87" s="279" t="s">
        <v>40</v>
      </c>
      <c r="W87" s="279" t="s">
        <v>40</v>
      </c>
      <c r="X87" s="279" t="s">
        <v>40</v>
      </c>
      <c r="Y87" s="279">
        <v>7.96644928377723E-4</v>
      </c>
      <c r="Z87" s="279">
        <v>4.1689777114169553E-2</v>
      </c>
      <c r="AA87" s="279">
        <v>7.4914172512416166E-2</v>
      </c>
      <c r="AB87" s="279">
        <v>0.16185898509144903</v>
      </c>
      <c r="AC87" s="279">
        <v>0.17359470277293509</v>
      </c>
      <c r="AD87" s="279">
        <v>0.1956310418480143</v>
      </c>
      <c r="AE87" s="279" t="s">
        <v>40</v>
      </c>
    </row>
    <row r="88" spans="1:31"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row>
    <row r="89" spans="1:31"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31" x14ac:dyDescent="0.25">
      <c r="A90" s="308"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spans="1:31"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row>
    <row r="93" spans="1:31"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136</v>
      </c>
      <c r="U93" s="104" t="s">
        <v>296</v>
      </c>
      <c r="V93" s="104" t="s">
        <v>315</v>
      </c>
      <c r="W93" s="104" t="s">
        <v>319</v>
      </c>
      <c r="X93" s="104" t="s">
        <v>321</v>
      </c>
      <c r="Y93" s="104" t="s">
        <v>337</v>
      </c>
      <c r="Z93" s="104" t="s">
        <v>343</v>
      </c>
      <c r="AA93" s="104" t="s">
        <v>364</v>
      </c>
      <c r="AB93" s="104" t="s">
        <v>368</v>
      </c>
      <c r="AC93" s="104" t="s">
        <v>373</v>
      </c>
      <c r="AD93" s="104" t="s">
        <v>378</v>
      </c>
      <c r="AE93" s="104" t="s">
        <v>400</v>
      </c>
    </row>
    <row r="94" spans="1:31"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row>
    <row r="95" spans="1:31"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row>
    <row r="96" spans="1:31"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row>
    <row r="97" spans="1:31"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row>
    <row r="98" spans="1:31"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row>
    <row r="99" spans="1:31"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row>
    <row r="100" spans="1:31"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317</v>
      </c>
      <c r="Y100" s="107" t="s">
        <v>317</v>
      </c>
      <c r="Z100" s="107" t="s">
        <v>317</v>
      </c>
      <c r="AA100" s="107" t="s">
        <v>317</v>
      </c>
      <c r="AB100" s="107" t="s">
        <v>317</v>
      </c>
      <c r="AC100" s="107"/>
      <c r="AD100" s="107" t="s">
        <v>317</v>
      </c>
      <c r="AE100" s="107" t="s">
        <v>317</v>
      </c>
    </row>
    <row r="101" spans="1:31"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row>
    <row r="102" spans="1:31"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row>
    <row r="103" spans="1:31"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row>
    <row r="104" spans="1:31"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row>
    <row r="105" spans="1:31"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row>
    <row r="106" spans="1:31"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row>
    <row r="107" spans="1:31"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row>
    <row r="108" spans="1:31"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row>
    <row r="109" spans="1:31"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row>
    <row r="110" spans="1:31"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row>
    <row r="111" spans="1:31"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row>
    <row r="112" spans="1:31"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row>
    <row r="113" spans="1:31"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row>
    <row r="114" spans="1:31"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row>
    <row r="115" spans="1:31"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row>
    <row r="116" spans="1:31"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317</v>
      </c>
      <c r="Y116" s="65" t="s">
        <v>317</v>
      </c>
      <c r="Z116" s="65"/>
      <c r="AA116" s="65" t="s">
        <v>317</v>
      </c>
      <c r="AB116" s="65" t="s">
        <v>317</v>
      </c>
      <c r="AC116" s="65" t="s">
        <v>317</v>
      </c>
      <c r="AD116" s="65" t="s">
        <v>317</v>
      </c>
      <c r="AE116" s="65" t="s">
        <v>317</v>
      </c>
    </row>
    <row r="117" spans="1:31"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row>
    <row r="118" spans="1:31"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row>
    <row r="119" spans="1:31"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row>
    <row r="120" spans="1:31"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row>
    <row r="121" spans="1:31"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row>
    <row r="122" spans="1:31"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row>
    <row r="123" spans="1:31"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row>
    <row r="124" spans="1:31"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317</v>
      </c>
      <c r="Y124" s="65" t="s">
        <v>317</v>
      </c>
      <c r="Z124" s="65" t="s">
        <v>317</v>
      </c>
      <c r="AA124" s="65" t="s">
        <v>317</v>
      </c>
      <c r="AB124" s="65" t="s">
        <v>317</v>
      </c>
      <c r="AC124" s="65" t="s">
        <v>317</v>
      </c>
      <c r="AD124" s="65" t="s">
        <v>317</v>
      </c>
      <c r="AE124" s="65" t="s">
        <v>317</v>
      </c>
    </row>
    <row r="125" spans="1:31"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row>
    <row r="126" spans="1:31"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row>
    <row r="127" spans="1:31"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row>
    <row r="128" spans="1:31" x14ac:dyDescent="0.25">
      <c r="A128" s="308" t="s">
        <v>384</v>
      </c>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row>
    <row r="129" spans="1:31" x14ac:dyDescent="0.25">
      <c r="A129" s="97" t="s">
        <v>409</v>
      </c>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row>
    <row r="130" spans="1:31" x14ac:dyDescent="0.25">
      <c r="A130" s="97"/>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row>
    <row r="131" spans="1:31" x14ac:dyDescent="0.25">
      <c r="Z131" s="328"/>
      <c r="AA131" s="328"/>
      <c r="AB131" s="328"/>
      <c r="AC131" s="328"/>
      <c r="AD131" s="328"/>
      <c r="AE131" s="328"/>
    </row>
    <row r="132" spans="1:31" x14ac:dyDescent="0.25">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8"/>
      <c r="AA132" s="328"/>
      <c r="AB132" s="328"/>
      <c r="AC132" s="328"/>
      <c r="AD132" s="328"/>
      <c r="AE132" s="328"/>
    </row>
    <row r="135" spans="1:31" x14ac:dyDescent="0.25">
      <c r="X135" s="330"/>
    </row>
  </sheetData>
  <pageMargins left="0.70866141732283472" right="0.70866141732283472" top="0.78740157480314965" bottom="0.78740157480314965" header="0.31496062992125984" footer="0.31496062992125984"/>
  <pageSetup paperSize="9" scale="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8AF7-FF1E-48A2-9D42-BF416E718802}">
  <dimension ref="A1:XFD153"/>
  <sheetViews>
    <sheetView zoomScaleNormal="100" workbookViewId="0">
      <pane ySplit="2" topLeftCell="A3" activePane="bottomLeft" state="frozenSplit"/>
      <selection sqref="A1:XFD1048576"/>
      <selection pane="bottomLeft"/>
    </sheetView>
  </sheetViews>
  <sheetFormatPr defaultColWidth="12.54296875" defaultRowHeight="11.5" outlineLevelCol="1" x14ac:dyDescent="0.25"/>
  <cols>
    <col min="1" max="1" width="37.1796875" style="304" customWidth="1"/>
    <col min="2" max="17" width="12.54296875" style="304" hidden="1" customWidth="1" outlineLevel="1"/>
    <col min="18" max="19" width="0" style="304" hidden="1" customWidth="1" outlineLevel="1"/>
    <col min="20" max="20" width="12.54296875" style="304" collapsed="1"/>
    <col min="21" max="181" width="12.54296875" style="304"/>
    <col min="182"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409"/>
      <c r="DK1" s="409"/>
      <c r="DL1" s="409"/>
      <c r="DM1" s="409"/>
      <c r="DN1" s="409"/>
      <c r="DO1" s="409"/>
      <c r="DP1" s="409"/>
      <c r="DQ1" s="409"/>
      <c r="DR1" s="409"/>
      <c r="DS1" s="409"/>
      <c r="DT1" s="409"/>
      <c r="DU1" s="409"/>
      <c r="DV1" s="409"/>
      <c r="DW1" s="409"/>
      <c r="DX1" s="409"/>
      <c r="DY1" s="409"/>
      <c r="DZ1" s="409"/>
      <c r="EA1" s="409"/>
      <c r="EB1" s="409"/>
      <c r="EC1" s="409"/>
      <c r="ED1" s="409"/>
      <c r="EE1" s="409"/>
      <c r="EF1" s="409"/>
      <c r="EG1" s="409"/>
      <c r="EH1" s="409"/>
      <c r="EI1" s="409"/>
      <c r="EJ1" s="409"/>
      <c r="EK1" s="409"/>
      <c r="EL1" s="409"/>
      <c r="EM1" s="409"/>
      <c r="EN1" s="409"/>
      <c r="EO1" s="409"/>
      <c r="EP1" s="409"/>
      <c r="EQ1" s="409"/>
      <c r="ER1" s="409"/>
      <c r="ES1" s="409"/>
      <c r="ET1" s="409"/>
      <c r="EU1" s="409"/>
      <c r="EV1" s="409"/>
      <c r="EW1" s="409"/>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10"/>
      <c r="GA1" s="410"/>
      <c r="GB1" s="410"/>
      <c r="GC1" s="410"/>
      <c r="GD1" s="410"/>
      <c r="GE1" s="410"/>
      <c r="GF1" s="410"/>
      <c r="GG1" s="410"/>
      <c r="GH1" s="410"/>
      <c r="GI1" s="410"/>
      <c r="GJ1" s="410"/>
      <c r="GK1" s="410"/>
      <c r="GL1" s="410"/>
      <c r="GM1" s="410"/>
      <c r="GN1" s="410"/>
      <c r="GO1" s="410"/>
      <c r="GP1" s="410"/>
      <c r="GQ1" s="410"/>
      <c r="GR1" s="410"/>
      <c r="GS1" s="410"/>
      <c r="GT1" s="410"/>
      <c r="GU1" s="410"/>
      <c r="GV1" s="410"/>
      <c r="GW1" s="410"/>
      <c r="GX1" s="410"/>
      <c r="GY1" s="410"/>
      <c r="GZ1" s="410"/>
      <c r="HA1" s="410"/>
      <c r="HB1" s="410"/>
      <c r="HC1" s="410"/>
      <c r="HD1" s="410"/>
      <c r="HE1" s="410"/>
      <c r="HF1" s="410"/>
      <c r="HG1" s="410"/>
      <c r="HH1" s="410"/>
      <c r="HI1" s="410"/>
      <c r="HJ1" s="410"/>
      <c r="HK1" s="410"/>
      <c r="HL1" s="410"/>
      <c r="HM1" s="410"/>
      <c r="HN1" s="410"/>
      <c r="HO1" s="410"/>
      <c r="HP1" s="410"/>
      <c r="HQ1" s="410"/>
      <c r="HR1" s="410"/>
      <c r="HS1" s="410"/>
      <c r="HT1" s="410"/>
      <c r="HU1" s="410"/>
      <c r="HV1" s="410"/>
      <c r="HW1" s="410"/>
      <c r="HX1" s="410"/>
      <c r="HY1" s="410"/>
      <c r="HZ1" s="410"/>
      <c r="IA1" s="410"/>
      <c r="IB1" s="410"/>
      <c r="IC1" s="410"/>
      <c r="ID1" s="410"/>
      <c r="IE1" s="410"/>
      <c r="IF1" s="410"/>
      <c r="IG1" s="410"/>
      <c r="IH1" s="410"/>
      <c r="II1" s="410"/>
    </row>
    <row r="2" spans="1:16384" s="22" customFormat="1" x14ac:dyDescent="0.25">
      <c r="A2" s="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row>
    <row r="3" spans="1:16384" ht="18.75" customHeight="1" x14ac:dyDescent="0.25">
      <c r="A3" s="23" t="s">
        <v>45</v>
      </c>
      <c r="B3" s="317" t="s">
        <v>14</v>
      </c>
      <c r="C3" s="317" t="s">
        <v>15</v>
      </c>
      <c r="D3" s="317" t="s">
        <v>16</v>
      </c>
      <c r="E3" s="317" t="s">
        <v>17</v>
      </c>
      <c r="F3" s="317" t="s">
        <v>18</v>
      </c>
      <c r="G3" s="317" t="s">
        <v>19</v>
      </c>
      <c r="H3" s="317" t="s">
        <v>20</v>
      </c>
      <c r="I3" s="317" t="s">
        <v>21</v>
      </c>
      <c r="J3" s="317" t="s">
        <v>22</v>
      </c>
      <c r="K3" s="317" t="s">
        <v>23</v>
      </c>
      <c r="L3" s="317" t="s">
        <v>24</v>
      </c>
      <c r="M3" s="317" t="s">
        <v>39</v>
      </c>
      <c r="N3" s="317" t="s">
        <v>41</v>
      </c>
      <c r="O3" s="317" t="s">
        <v>43</v>
      </c>
      <c r="P3" s="317" t="s">
        <v>110</v>
      </c>
      <c r="Q3" s="317" t="s">
        <v>113</v>
      </c>
      <c r="R3" s="317" t="s">
        <v>118</v>
      </c>
      <c r="S3" s="317" t="s">
        <v>120</v>
      </c>
      <c r="T3" s="317" t="s">
        <v>136</v>
      </c>
      <c r="U3" s="317" t="s">
        <v>296</v>
      </c>
      <c r="V3" s="317" t="s">
        <v>315</v>
      </c>
      <c r="W3" s="317" t="s">
        <v>319</v>
      </c>
      <c r="X3" s="317" t="s">
        <v>321</v>
      </c>
      <c r="Y3" s="317" t="s">
        <v>337</v>
      </c>
      <c r="Z3" s="317" t="s">
        <v>343</v>
      </c>
      <c r="AA3" s="317" t="s">
        <v>364</v>
      </c>
      <c r="AB3" s="317" t="s">
        <v>368</v>
      </c>
      <c r="AC3" s="317" t="s">
        <v>373</v>
      </c>
      <c r="AD3" s="317" t="s">
        <v>378</v>
      </c>
      <c r="AE3" s="317" t="s">
        <v>400</v>
      </c>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2"/>
      <c r="FV4" s="412"/>
      <c r="FW4" s="412"/>
      <c r="FX4" s="412"/>
      <c r="FY4" s="412"/>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27" customFormat="1" x14ac:dyDescent="0.25">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27" customFormat="1" x14ac:dyDescent="0.25">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27" customFormat="1" x14ac:dyDescent="0.25">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91"/>
      <c r="IK12" s="91"/>
      <c r="IL12" s="91"/>
      <c r="IM12" s="91"/>
      <c r="IN12" s="91"/>
      <c r="IO12" s="91"/>
      <c r="IP12" s="91"/>
      <c r="IQ12" s="91"/>
      <c r="IR12" s="91"/>
      <c r="IS12" s="91"/>
      <c r="IT12" s="91"/>
      <c r="IU12" s="91"/>
      <c r="IV12" s="91"/>
      <c r="IW12" s="91"/>
      <c r="IX12" s="91"/>
      <c r="IY12" s="91"/>
      <c r="IZ12" s="91"/>
      <c r="JA12" s="91"/>
      <c r="JB12" s="91"/>
      <c r="JC12" s="91"/>
      <c r="JD12" s="91"/>
      <c r="JE12" s="91"/>
      <c r="JF12" s="91"/>
      <c r="JG12" s="91"/>
      <c r="JH12" s="91"/>
      <c r="JI12" s="91"/>
      <c r="JJ12" s="91"/>
      <c r="JK12" s="91"/>
      <c r="JL12" s="91"/>
      <c r="JM12" s="91"/>
      <c r="JN12" s="91"/>
      <c r="JO12" s="91"/>
      <c r="JP12" s="91"/>
      <c r="JQ12" s="91"/>
      <c r="JR12" s="91"/>
      <c r="JS12" s="91"/>
      <c r="JT12" s="91"/>
      <c r="JU12" s="91"/>
      <c r="JV12" s="91"/>
      <c r="JW12" s="91"/>
      <c r="JX12" s="91"/>
      <c r="JY12" s="91"/>
      <c r="JZ12" s="91"/>
      <c r="KA12" s="91"/>
      <c r="KB12" s="91"/>
      <c r="KC12" s="91"/>
      <c r="KD12" s="91"/>
      <c r="KE12" s="91"/>
      <c r="KF12" s="91"/>
      <c r="KG12" s="91"/>
      <c r="KH12" s="91"/>
      <c r="KI12" s="91"/>
      <c r="KJ12" s="91"/>
      <c r="KK12" s="91"/>
      <c r="KL12" s="91"/>
      <c r="KM12" s="91"/>
      <c r="KN12" s="91"/>
      <c r="KO12" s="91"/>
      <c r="KP12" s="91"/>
      <c r="KQ12" s="91"/>
      <c r="KR12" s="91"/>
      <c r="KS12" s="91"/>
      <c r="KT12" s="91"/>
      <c r="KU12" s="91"/>
      <c r="KV12" s="91"/>
      <c r="KW12" s="91"/>
      <c r="KX12" s="91"/>
      <c r="KY12" s="91"/>
      <c r="KZ12" s="91"/>
      <c r="LA12" s="91"/>
      <c r="LB12" s="91"/>
      <c r="LC12" s="91"/>
      <c r="LD12" s="91"/>
      <c r="LE12" s="91"/>
      <c r="LF12" s="91"/>
      <c r="LG12" s="91"/>
      <c r="LH12" s="91"/>
      <c r="LI12" s="91"/>
      <c r="LJ12" s="91"/>
      <c r="LK12" s="91"/>
      <c r="LL12" s="91"/>
      <c r="LM12" s="91"/>
      <c r="LN12" s="91"/>
      <c r="LO12" s="91"/>
      <c r="LP12" s="91"/>
      <c r="LQ12" s="91"/>
      <c r="LR12" s="91"/>
      <c r="LS12" s="91"/>
      <c r="LT12" s="91"/>
      <c r="LU12" s="91"/>
      <c r="LV12" s="91"/>
      <c r="LW12" s="91"/>
      <c r="LX12" s="91"/>
      <c r="LY12" s="91"/>
      <c r="LZ12" s="91"/>
      <c r="MA12" s="91"/>
      <c r="MB12" s="91"/>
      <c r="MC12" s="91"/>
      <c r="MD12" s="91"/>
      <c r="ME12" s="91"/>
      <c r="MF12" s="91"/>
      <c r="MG12" s="91"/>
      <c r="MH12" s="91"/>
      <c r="MI12" s="91"/>
      <c r="MJ12" s="91"/>
      <c r="MK12" s="91"/>
      <c r="ML12" s="91"/>
      <c r="MM12" s="91"/>
      <c r="MN12" s="91"/>
      <c r="MO12" s="91"/>
      <c r="MP12" s="91"/>
      <c r="MQ12" s="91"/>
      <c r="MR12" s="91"/>
      <c r="MS12" s="91"/>
      <c r="MT12" s="91"/>
      <c r="MU12" s="91"/>
      <c r="MV12" s="91"/>
      <c r="MW12" s="91"/>
      <c r="MX12" s="91"/>
      <c r="MY12" s="91"/>
      <c r="MZ12" s="91"/>
      <c r="NA12" s="91"/>
      <c r="NB12" s="91"/>
      <c r="NC12" s="91"/>
      <c r="ND12" s="91"/>
      <c r="NE12" s="91"/>
      <c r="NF12" s="91"/>
      <c r="NG12" s="91"/>
      <c r="NH12" s="91"/>
      <c r="NI12" s="91"/>
      <c r="NJ12" s="91"/>
      <c r="NK12" s="91"/>
      <c r="NL12" s="91"/>
      <c r="NM12" s="91"/>
      <c r="NN12" s="91"/>
      <c r="NO12" s="91"/>
      <c r="NP12" s="91"/>
      <c r="NQ12" s="91"/>
      <c r="NR12" s="91"/>
      <c r="NS12" s="91"/>
      <c r="NT12" s="91"/>
      <c r="NU12" s="91"/>
      <c r="NV12" s="91"/>
      <c r="NW12" s="91"/>
      <c r="NX12" s="91"/>
      <c r="NY12" s="91"/>
      <c r="NZ12" s="91"/>
      <c r="OA12" s="91"/>
      <c r="OB12" s="91"/>
      <c r="OC12" s="91"/>
      <c r="OD12" s="91"/>
      <c r="OE12" s="91"/>
      <c r="OF12" s="91"/>
      <c r="OG12" s="91"/>
      <c r="OH12" s="91"/>
      <c r="OI12" s="91"/>
      <c r="OJ12" s="91"/>
      <c r="OK12" s="91"/>
      <c r="OL12" s="91"/>
      <c r="OM12" s="91"/>
      <c r="ON12" s="91"/>
      <c r="OO12" s="91"/>
      <c r="OP12" s="91"/>
      <c r="OQ12" s="91"/>
      <c r="OR12" s="91"/>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401" customFormat="1" x14ac:dyDescent="0.25">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row>
    <row r="16" spans="1:16384" s="308" customFormat="1" ht="10" x14ac:dyDescent="0.2">
      <c r="A16" s="308"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OS16" s="308" t="s">
        <v>53</v>
      </c>
      <c r="OT16" s="308" t="s">
        <v>53</v>
      </c>
      <c r="OU16" s="308" t="s">
        <v>53</v>
      </c>
      <c r="OV16" s="308" t="s">
        <v>53</v>
      </c>
      <c r="OW16" s="308" t="s">
        <v>53</v>
      </c>
      <c r="OX16" s="308" t="s">
        <v>53</v>
      </c>
      <c r="OY16" s="308" t="s">
        <v>53</v>
      </c>
      <c r="OZ16" s="308" t="s">
        <v>53</v>
      </c>
      <c r="PA16" s="308" t="s">
        <v>53</v>
      </c>
      <c r="PB16" s="308" t="s">
        <v>53</v>
      </c>
      <c r="PC16" s="308" t="s">
        <v>53</v>
      </c>
      <c r="PD16" s="308" t="s">
        <v>53</v>
      </c>
      <c r="PE16" s="308" t="s">
        <v>53</v>
      </c>
      <c r="PF16" s="308" t="s">
        <v>53</v>
      </c>
      <c r="PG16" s="308" t="s">
        <v>53</v>
      </c>
      <c r="PH16" s="308" t="s">
        <v>53</v>
      </c>
      <c r="PI16" s="308" t="s">
        <v>53</v>
      </c>
      <c r="PJ16" s="308" t="s">
        <v>53</v>
      </c>
      <c r="PK16" s="308" t="s">
        <v>53</v>
      </c>
      <c r="PL16" s="308" t="s">
        <v>53</v>
      </c>
      <c r="PM16" s="308" t="s">
        <v>53</v>
      </c>
      <c r="PN16" s="308" t="s">
        <v>53</v>
      </c>
      <c r="PO16" s="308" t="s">
        <v>53</v>
      </c>
      <c r="PP16" s="308" t="s">
        <v>53</v>
      </c>
      <c r="PQ16" s="308" t="s">
        <v>53</v>
      </c>
      <c r="PR16" s="308" t="s">
        <v>53</v>
      </c>
      <c r="PS16" s="308" t="s">
        <v>53</v>
      </c>
      <c r="PT16" s="308" t="s">
        <v>53</v>
      </c>
      <c r="PU16" s="308" t="s">
        <v>53</v>
      </c>
      <c r="PV16" s="308" t="s">
        <v>53</v>
      </c>
      <c r="PW16" s="308" t="s">
        <v>53</v>
      </c>
      <c r="PX16" s="308" t="s">
        <v>53</v>
      </c>
      <c r="PY16" s="308" t="s">
        <v>53</v>
      </c>
      <c r="PZ16" s="308" t="s">
        <v>53</v>
      </c>
      <c r="QA16" s="308" t="s">
        <v>53</v>
      </c>
      <c r="QB16" s="308" t="s">
        <v>53</v>
      </c>
      <c r="QC16" s="308" t="s">
        <v>53</v>
      </c>
      <c r="QD16" s="308" t="s">
        <v>53</v>
      </c>
      <c r="QE16" s="308" t="s">
        <v>53</v>
      </c>
      <c r="QF16" s="308" t="s">
        <v>53</v>
      </c>
      <c r="QG16" s="308" t="s">
        <v>53</v>
      </c>
      <c r="QH16" s="308" t="s">
        <v>53</v>
      </c>
      <c r="QI16" s="308" t="s">
        <v>53</v>
      </c>
      <c r="QJ16" s="308" t="s">
        <v>53</v>
      </c>
      <c r="QK16" s="308" t="s">
        <v>53</v>
      </c>
      <c r="QL16" s="308" t="s">
        <v>53</v>
      </c>
      <c r="QM16" s="308" t="s">
        <v>53</v>
      </c>
      <c r="QN16" s="308" t="s">
        <v>53</v>
      </c>
      <c r="QO16" s="308" t="s">
        <v>53</v>
      </c>
      <c r="QP16" s="308" t="s">
        <v>53</v>
      </c>
      <c r="QQ16" s="308" t="s">
        <v>53</v>
      </c>
      <c r="QR16" s="308" t="s">
        <v>53</v>
      </c>
      <c r="QS16" s="308" t="s">
        <v>53</v>
      </c>
      <c r="QT16" s="308" t="s">
        <v>53</v>
      </c>
      <c r="QU16" s="308" t="s">
        <v>53</v>
      </c>
      <c r="QV16" s="308" t="s">
        <v>53</v>
      </c>
      <c r="QW16" s="308" t="s">
        <v>53</v>
      </c>
      <c r="QX16" s="308" t="s">
        <v>53</v>
      </c>
      <c r="QY16" s="308" t="s">
        <v>53</v>
      </c>
      <c r="QZ16" s="308" t="s">
        <v>53</v>
      </c>
      <c r="RA16" s="308" t="s">
        <v>53</v>
      </c>
      <c r="RB16" s="308" t="s">
        <v>53</v>
      </c>
      <c r="RC16" s="308" t="s">
        <v>53</v>
      </c>
      <c r="RD16" s="308" t="s">
        <v>53</v>
      </c>
      <c r="RE16" s="308" t="s">
        <v>53</v>
      </c>
      <c r="RF16" s="308" t="s">
        <v>53</v>
      </c>
      <c r="RG16" s="308" t="s">
        <v>53</v>
      </c>
      <c r="RH16" s="308" t="s">
        <v>53</v>
      </c>
      <c r="RI16" s="308" t="s">
        <v>53</v>
      </c>
      <c r="RJ16" s="308" t="s">
        <v>53</v>
      </c>
      <c r="RK16" s="308" t="s">
        <v>53</v>
      </c>
      <c r="RL16" s="308" t="s">
        <v>53</v>
      </c>
      <c r="RM16" s="308" t="s">
        <v>53</v>
      </c>
      <c r="RN16" s="308" t="s">
        <v>53</v>
      </c>
      <c r="RO16" s="308" t="s">
        <v>53</v>
      </c>
      <c r="RP16" s="308" t="s">
        <v>53</v>
      </c>
      <c r="RQ16" s="308" t="s">
        <v>53</v>
      </c>
      <c r="RR16" s="308" t="s">
        <v>53</v>
      </c>
      <c r="RS16" s="308" t="s">
        <v>53</v>
      </c>
      <c r="RT16" s="308" t="s">
        <v>53</v>
      </c>
      <c r="RU16" s="308" t="s">
        <v>53</v>
      </c>
      <c r="RV16" s="308" t="s">
        <v>53</v>
      </c>
      <c r="RW16" s="308" t="s">
        <v>53</v>
      </c>
      <c r="RX16" s="308" t="s">
        <v>53</v>
      </c>
      <c r="RY16" s="308" t="s">
        <v>53</v>
      </c>
      <c r="RZ16" s="308" t="s">
        <v>53</v>
      </c>
      <c r="SA16" s="308" t="s">
        <v>53</v>
      </c>
      <c r="SB16" s="308" t="s">
        <v>53</v>
      </c>
      <c r="SC16" s="308" t="s">
        <v>53</v>
      </c>
      <c r="SD16" s="308" t="s">
        <v>53</v>
      </c>
      <c r="SE16" s="308" t="s">
        <v>53</v>
      </c>
      <c r="SF16" s="308" t="s">
        <v>53</v>
      </c>
      <c r="SG16" s="308" t="s">
        <v>53</v>
      </c>
      <c r="SH16" s="308" t="s">
        <v>53</v>
      </c>
      <c r="SI16" s="308" t="s">
        <v>53</v>
      </c>
      <c r="SJ16" s="308" t="s">
        <v>53</v>
      </c>
      <c r="SK16" s="308" t="s">
        <v>53</v>
      </c>
      <c r="SL16" s="308" t="s">
        <v>53</v>
      </c>
      <c r="SM16" s="308" t="s">
        <v>53</v>
      </c>
      <c r="SN16" s="308" t="s">
        <v>53</v>
      </c>
      <c r="SO16" s="308" t="s">
        <v>53</v>
      </c>
      <c r="SP16" s="308" t="s">
        <v>53</v>
      </c>
      <c r="SQ16" s="308" t="s">
        <v>53</v>
      </c>
      <c r="SR16" s="308" t="s">
        <v>53</v>
      </c>
      <c r="SS16" s="308" t="s">
        <v>53</v>
      </c>
      <c r="ST16" s="308" t="s">
        <v>53</v>
      </c>
      <c r="SU16" s="308" t="s">
        <v>53</v>
      </c>
      <c r="SV16" s="308" t="s">
        <v>53</v>
      </c>
      <c r="SW16" s="308" t="s">
        <v>53</v>
      </c>
      <c r="SX16" s="308" t="s">
        <v>53</v>
      </c>
      <c r="SY16" s="308" t="s">
        <v>53</v>
      </c>
      <c r="SZ16" s="308" t="s">
        <v>53</v>
      </c>
      <c r="TA16" s="308" t="s">
        <v>53</v>
      </c>
      <c r="TB16" s="308" t="s">
        <v>53</v>
      </c>
      <c r="TC16" s="308" t="s">
        <v>53</v>
      </c>
      <c r="TD16" s="308" t="s">
        <v>53</v>
      </c>
      <c r="TE16" s="308" t="s">
        <v>53</v>
      </c>
      <c r="TF16" s="308" t="s">
        <v>53</v>
      </c>
      <c r="TG16" s="308" t="s">
        <v>53</v>
      </c>
      <c r="TH16" s="308" t="s">
        <v>53</v>
      </c>
      <c r="TI16" s="308" t="s">
        <v>53</v>
      </c>
      <c r="TJ16" s="308" t="s">
        <v>53</v>
      </c>
      <c r="TK16" s="308" t="s">
        <v>53</v>
      </c>
      <c r="TL16" s="308" t="s">
        <v>53</v>
      </c>
      <c r="TM16" s="308" t="s">
        <v>53</v>
      </c>
      <c r="TN16" s="308" t="s">
        <v>53</v>
      </c>
      <c r="TO16" s="308" t="s">
        <v>53</v>
      </c>
      <c r="TP16" s="308" t="s">
        <v>53</v>
      </c>
      <c r="TQ16" s="308" t="s">
        <v>53</v>
      </c>
      <c r="TR16" s="308" t="s">
        <v>53</v>
      </c>
      <c r="TS16" s="308" t="s">
        <v>53</v>
      </c>
      <c r="TT16" s="308" t="s">
        <v>53</v>
      </c>
      <c r="TU16" s="308" t="s">
        <v>53</v>
      </c>
      <c r="TV16" s="308" t="s">
        <v>53</v>
      </c>
      <c r="TW16" s="308" t="s">
        <v>53</v>
      </c>
      <c r="TX16" s="308" t="s">
        <v>53</v>
      </c>
      <c r="TY16" s="308" t="s">
        <v>53</v>
      </c>
      <c r="TZ16" s="308" t="s">
        <v>53</v>
      </c>
      <c r="UA16" s="308" t="s">
        <v>53</v>
      </c>
      <c r="UB16" s="308" t="s">
        <v>53</v>
      </c>
      <c r="UC16" s="308" t="s">
        <v>53</v>
      </c>
      <c r="UD16" s="308" t="s">
        <v>53</v>
      </c>
      <c r="UE16" s="308" t="s">
        <v>53</v>
      </c>
      <c r="UF16" s="308" t="s">
        <v>53</v>
      </c>
      <c r="UG16" s="308" t="s">
        <v>53</v>
      </c>
      <c r="UH16" s="308" t="s">
        <v>53</v>
      </c>
      <c r="UI16" s="308" t="s">
        <v>53</v>
      </c>
      <c r="UJ16" s="308" t="s">
        <v>53</v>
      </c>
      <c r="UK16" s="308" t="s">
        <v>53</v>
      </c>
      <c r="UL16" s="308" t="s">
        <v>53</v>
      </c>
      <c r="UM16" s="308" t="s">
        <v>53</v>
      </c>
      <c r="UN16" s="308" t="s">
        <v>53</v>
      </c>
      <c r="UO16" s="308" t="s">
        <v>53</v>
      </c>
      <c r="UP16" s="308" t="s">
        <v>53</v>
      </c>
      <c r="UQ16" s="308" t="s">
        <v>53</v>
      </c>
      <c r="UR16" s="308" t="s">
        <v>53</v>
      </c>
      <c r="US16" s="308" t="s">
        <v>53</v>
      </c>
      <c r="UT16" s="308" t="s">
        <v>53</v>
      </c>
      <c r="UU16" s="308" t="s">
        <v>53</v>
      </c>
      <c r="UV16" s="308" t="s">
        <v>53</v>
      </c>
      <c r="UW16" s="308" t="s">
        <v>53</v>
      </c>
      <c r="UX16" s="308" t="s">
        <v>53</v>
      </c>
      <c r="UY16" s="308" t="s">
        <v>53</v>
      </c>
      <c r="UZ16" s="308" t="s">
        <v>53</v>
      </c>
      <c r="VA16" s="308" t="s">
        <v>53</v>
      </c>
      <c r="VB16" s="308" t="s">
        <v>53</v>
      </c>
      <c r="VC16" s="308" t="s">
        <v>53</v>
      </c>
      <c r="VD16" s="308" t="s">
        <v>53</v>
      </c>
      <c r="VE16" s="308" t="s">
        <v>53</v>
      </c>
      <c r="VF16" s="308" t="s">
        <v>53</v>
      </c>
      <c r="VG16" s="308" t="s">
        <v>53</v>
      </c>
      <c r="VH16" s="308" t="s">
        <v>53</v>
      </c>
      <c r="VI16" s="308" t="s">
        <v>53</v>
      </c>
      <c r="VJ16" s="308" t="s">
        <v>53</v>
      </c>
      <c r="VK16" s="308" t="s">
        <v>53</v>
      </c>
      <c r="VL16" s="308" t="s">
        <v>53</v>
      </c>
      <c r="VM16" s="308" t="s">
        <v>53</v>
      </c>
      <c r="VN16" s="308" t="s">
        <v>53</v>
      </c>
      <c r="VO16" s="308" t="s">
        <v>53</v>
      </c>
      <c r="VP16" s="308" t="s">
        <v>53</v>
      </c>
      <c r="VQ16" s="308" t="s">
        <v>53</v>
      </c>
      <c r="VR16" s="308" t="s">
        <v>53</v>
      </c>
      <c r="VS16" s="308" t="s">
        <v>53</v>
      </c>
      <c r="VT16" s="308" t="s">
        <v>53</v>
      </c>
      <c r="VU16" s="308" t="s">
        <v>53</v>
      </c>
      <c r="VV16" s="308" t="s">
        <v>53</v>
      </c>
      <c r="VW16" s="308" t="s">
        <v>53</v>
      </c>
      <c r="VX16" s="308" t="s">
        <v>53</v>
      </c>
      <c r="VY16" s="308" t="s">
        <v>53</v>
      </c>
      <c r="VZ16" s="308" t="s">
        <v>53</v>
      </c>
      <c r="WA16" s="308" t="s">
        <v>53</v>
      </c>
      <c r="WB16" s="308" t="s">
        <v>53</v>
      </c>
      <c r="WC16" s="308" t="s">
        <v>53</v>
      </c>
      <c r="WD16" s="308" t="s">
        <v>53</v>
      </c>
      <c r="WE16" s="308" t="s">
        <v>53</v>
      </c>
      <c r="WF16" s="308" t="s">
        <v>53</v>
      </c>
      <c r="WG16" s="308" t="s">
        <v>53</v>
      </c>
      <c r="WH16" s="308" t="s">
        <v>53</v>
      </c>
      <c r="WI16" s="308" t="s">
        <v>53</v>
      </c>
      <c r="WJ16" s="308" t="s">
        <v>53</v>
      </c>
      <c r="WK16" s="308" t="s">
        <v>53</v>
      </c>
      <c r="WL16" s="308" t="s">
        <v>53</v>
      </c>
      <c r="WM16" s="308" t="s">
        <v>53</v>
      </c>
      <c r="WN16" s="308" t="s">
        <v>53</v>
      </c>
      <c r="WO16" s="308" t="s">
        <v>53</v>
      </c>
      <c r="WP16" s="308" t="s">
        <v>53</v>
      </c>
      <c r="WQ16" s="308" t="s">
        <v>53</v>
      </c>
      <c r="WR16" s="308" t="s">
        <v>53</v>
      </c>
      <c r="WS16" s="308" t="s">
        <v>53</v>
      </c>
      <c r="WT16" s="308" t="s">
        <v>53</v>
      </c>
      <c r="WU16" s="308" t="s">
        <v>53</v>
      </c>
      <c r="WV16" s="308" t="s">
        <v>53</v>
      </c>
      <c r="WW16" s="308" t="s">
        <v>53</v>
      </c>
      <c r="WX16" s="308" t="s">
        <v>53</v>
      </c>
      <c r="WY16" s="308" t="s">
        <v>53</v>
      </c>
      <c r="WZ16" s="308" t="s">
        <v>53</v>
      </c>
      <c r="XA16" s="308" t="s">
        <v>53</v>
      </c>
      <c r="XB16" s="308" t="s">
        <v>53</v>
      </c>
      <c r="XC16" s="308" t="s">
        <v>53</v>
      </c>
      <c r="XD16" s="308" t="s">
        <v>53</v>
      </c>
      <c r="XE16" s="308" t="s">
        <v>53</v>
      </c>
      <c r="XF16" s="308" t="s">
        <v>53</v>
      </c>
      <c r="XG16" s="308" t="s">
        <v>53</v>
      </c>
      <c r="XH16" s="308" t="s">
        <v>53</v>
      </c>
      <c r="XI16" s="308" t="s">
        <v>53</v>
      </c>
      <c r="XJ16" s="308" t="s">
        <v>53</v>
      </c>
      <c r="XK16" s="308" t="s">
        <v>53</v>
      </c>
      <c r="XL16" s="308" t="s">
        <v>53</v>
      </c>
      <c r="XM16" s="308" t="s">
        <v>53</v>
      </c>
      <c r="XN16" s="308" t="s">
        <v>53</v>
      </c>
      <c r="XO16" s="308" t="s">
        <v>53</v>
      </c>
      <c r="XP16" s="308" t="s">
        <v>53</v>
      </c>
      <c r="XQ16" s="308" t="s">
        <v>53</v>
      </c>
      <c r="XR16" s="308" t="s">
        <v>53</v>
      </c>
      <c r="XS16" s="308" t="s">
        <v>53</v>
      </c>
      <c r="XT16" s="308" t="s">
        <v>53</v>
      </c>
      <c r="XU16" s="308" t="s">
        <v>53</v>
      </c>
      <c r="XV16" s="308" t="s">
        <v>53</v>
      </c>
      <c r="XW16" s="308" t="s">
        <v>53</v>
      </c>
      <c r="XX16" s="308" t="s">
        <v>53</v>
      </c>
      <c r="XY16" s="308" t="s">
        <v>53</v>
      </c>
      <c r="XZ16" s="308" t="s">
        <v>53</v>
      </c>
      <c r="YA16" s="308" t="s">
        <v>53</v>
      </c>
      <c r="YB16" s="308" t="s">
        <v>53</v>
      </c>
      <c r="YC16" s="308" t="s">
        <v>53</v>
      </c>
      <c r="YD16" s="308" t="s">
        <v>53</v>
      </c>
      <c r="YE16" s="308" t="s">
        <v>53</v>
      </c>
      <c r="YF16" s="308" t="s">
        <v>53</v>
      </c>
      <c r="YG16" s="308" t="s">
        <v>53</v>
      </c>
      <c r="YH16" s="308" t="s">
        <v>53</v>
      </c>
      <c r="YI16" s="308" t="s">
        <v>53</v>
      </c>
      <c r="YJ16" s="308" t="s">
        <v>53</v>
      </c>
      <c r="YK16" s="308" t="s">
        <v>53</v>
      </c>
      <c r="YL16" s="308" t="s">
        <v>53</v>
      </c>
      <c r="YM16" s="308" t="s">
        <v>53</v>
      </c>
      <c r="YN16" s="308" t="s">
        <v>53</v>
      </c>
      <c r="YO16" s="308" t="s">
        <v>53</v>
      </c>
      <c r="YP16" s="308" t="s">
        <v>53</v>
      </c>
      <c r="YQ16" s="308" t="s">
        <v>53</v>
      </c>
      <c r="YR16" s="308" t="s">
        <v>53</v>
      </c>
      <c r="YS16" s="308" t="s">
        <v>53</v>
      </c>
      <c r="YT16" s="308" t="s">
        <v>53</v>
      </c>
      <c r="YU16" s="308" t="s">
        <v>53</v>
      </c>
      <c r="YV16" s="308" t="s">
        <v>53</v>
      </c>
      <c r="YW16" s="308" t="s">
        <v>53</v>
      </c>
      <c r="YX16" s="308" t="s">
        <v>53</v>
      </c>
      <c r="YY16" s="308" t="s">
        <v>53</v>
      </c>
      <c r="YZ16" s="308" t="s">
        <v>53</v>
      </c>
      <c r="ZA16" s="308" t="s">
        <v>53</v>
      </c>
      <c r="ZB16" s="308" t="s">
        <v>53</v>
      </c>
      <c r="ZC16" s="308" t="s">
        <v>53</v>
      </c>
      <c r="ZD16" s="308" t="s">
        <v>53</v>
      </c>
      <c r="ZE16" s="308" t="s">
        <v>53</v>
      </c>
      <c r="ZF16" s="308" t="s">
        <v>53</v>
      </c>
      <c r="ZG16" s="308" t="s">
        <v>53</v>
      </c>
      <c r="ZH16" s="308" t="s">
        <v>53</v>
      </c>
      <c r="ZI16" s="308" t="s">
        <v>53</v>
      </c>
      <c r="ZJ16" s="308" t="s">
        <v>53</v>
      </c>
      <c r="ZK16" s="308" t="s">
        <v>53</v>
      </c>
      <c r="ZL16" s="308" t="s">
        <v>53</v>
      </c>
      <c r="ZM16" s="308" t="s">
        <v>53</v>
      </c>
      <c r="ZN16" s="308" t="s">
        <v>53</v>
      </c>
      <c r="ZO16" s="308" t="s">
        <v>53</v>
      </c>
      <c r="ZP16" s="308" t="s">
        <v>53</v>
      </c>
      <c r="ZQ16" s="308" t="s">
        <v>53</v>
      </c>
      <c r="ZR16" s="308" t="s">
        <v>53</v>
      </c>
      <c r="ZS16" s="308" t="s">
        <v>53</v>
      </c>
      <c r="ZT16" s="308" t="s">
        <v>53</v>
      </c>
      <c r="ZU16" s="308" t="s">
        <v>53</v>
      </c>
      <c r="ZV16" s="308" t="s">
        <v>53</v>
      </c>
      <c r="ZW16" s="308" t="s">
        <v>53</v>
      </c>
      <c r="ZX16" s="308" t="s">
        <v>53</v>
      </c>
      <c r="ZY16" s="308" t="s">
        <v>53</v>
      </c>
      <c r="ZZ16" s="308" t="s">
        <v>53</v>
      </c>
      <c r="AAA16" s="308" t="s">
        <v>53</v>
      </c>
      <c r="AAB16" s="308" t="s">
        <v>53</v>
      </c>
      <c r="AAC16" s="308" t="s">
        <v>53</v>
      </c>
      <c r="AAD16" s="308" t="s">
        <v>53</v>
      </c>
      <c r="AAE16" s="308" t="s">
        <v>53</v>
      </c>
      <c r="AAF16" s="308" t="s">
        <v>53</v>
      </c>
      <c r="AAG16" s="308" t="s">
        <v>53</v>
      </c>
      <c r="AAH16" s="308" t="s">
        <v>53</v>
      </c>
      <c r="AAI16" s="308" t="s">
        <v>53</v>
      </c>
      <c r="AAJ16" s="308" t="s">
        <v>53</v>
      </c>
      <c r="AAK16" s="308" t="s">
        <v>53</v>
      </c>
      <c r="AAL16" s="308" t="s">
        <v>53</v>
      </c>
      <c r="AAM16" s="308" t="s">
        <v>53</v>
      </c>
      <c r="AAN16" s="308" t="s">
        <v>53</v>
      </c>
      <c r="AAO16" s="308" t="s">
        <v>53</v>
      </c>
      <c r="AAP16" s="308" t="s">
        <v>53</v>
      </c>
      <c r="AAQ16" s="308" t="s">
        <v>53</v>
      </c>
      <c r="AAR16" s="308" t="s">
        <v>53</v>
      </c>
      <c r="AAS16" s="308" t="s">
        <v>53</v>
      </c>
      <c r="AAT16" s="308" t="s">
        <v>53</v>
      </c>
      <c r="AAU16" s="308" t="s">
        <v>53</v>
      </c>
      <c r="AAV16" s="308" t="s">
        <v>53</v>
      </c>
      <c r="AAW16" s="308" t="s">
        <v>53</v>
      </c>
      <c r="AAX16" s="308" t="s">
        <v>53</v>
      </c>
      <c r="AAY16" s="308" t="s">
        <v>53</v>
      </c>
      <c r="AAZ16" s="308" t="s">
        <v>53</v>
      </c>
      <c r="ABA16" s="308" t="s">
        <v>53</v>
      </c>
      <c r="ABB16" s="308" t="s">
        <v>53</v>
      </c>
      <c r="ABC16" s="308" t="s">
        <v>53</v>
      </c>
      <c r="ABD16" s="308" t="s">
        <v>53</v>
      </c>
      <c r="ABE16" s="308" t="s">
        <v>53</v>
      </c>
      <c r="ABF16" s="308" t="s">
        <v>53</v>
      </c>
      <c r="ABG16" s="308" t="s">
        <v>53</v>
      </c>
      <c r="ABH16" s="308" t="s">
        <v>53</v>
      </c>
      <c r="ABI16" s="308" t="s">
        <v>53</v>
      </c>
      <c r="ABJ16" s="308" t="s">
        <v>53</v>
      </c>
      <c r="ABK16" s="308" t="s">
        <v>53</v>
      </c>
      <c r="ABL16" s="308" t="s">
        <v>53</v>
      </c>
      <c r="ABM16" s="308" t="s">
        <v>53</v>
      </c>
      <c r="ABN16" s="308" t="s">
        <v>53</v>
      </c>
      <c r="ABO16" s="308" t="s">
        <v>53</v>
      </c>
      <c r="ABP16" s="308" t="s">
        <v>53</v>
      </c>
      <c r="ABQ16" s="308" t="s">
        <v>53</v>
      </c>
      <c r="ABR16" s="308" t="s">
        <v>53</v>
      </c>
      <c r="ABS16" s="308" t="s">
        <v>53</v>
      </c>
      <c r="ABT16" s="308" t="s">
        <v>53</v>
      </c>
      <c r="ABU16" s="308" t="s">
        <v>53</v>
      </c>
      <c r="ABV16" s="308" t="s">
        <v>53</v>
      </c>
      <c r="ABW16" s="308" t="s">
        <v>53</v>
      </c>
      <c r="ABX16" s="308" t="s">
        <v>53</v>
      </c>
      <c r="ABY16" s="308" t="s">
        <v>53</v>
      </c>
      <c r="ABZ16" s="308" t="s">
        <v>53</v>
      </c>
      <c r="ACA16" s="308" t="s">
        <v>53</v>
      </c>
      <c r="ACB16" s="308" t="s">
        <v>53</v>
      </c>
      <c r="ACC16" s="308" t="s">
        <v>53</v>
      </c>
      <c r="ACD16" s="308" t="s">
        <v>53</v>
      </c>
      <c r="ACE16" s="308" t="s">
        <v>53</v>
      </c>
      <c r="ACF16" s="308" t="s">
        <v>53</v>
      </c>
      <c r="ACG16" s="308" t="s">
        <v>53</v>
      </c>
      <c r="ACH16" s="308" t="s">
        <v>53</v>
      </c>
      <c r="ACI16" s="308" t="s">
        <v>53</v>
      </c>
      <c r="ACJ16" s="308" t="s">
        <v>53</v>
      </c>
      <c r="ACK16" s="308" t="s">
        <v>53</v>
      </c>
      <c r="ACL16" s="308" t="s">
        <v>53</v>
      </c>
      <c r="ACM16" s="308" t="s">
        <v>53</v>
      </c>
      <c r="ACN16" s="308" t="s">
        <v>53</v>
      </c>
      <c r="ACO16" s="308" t="s">
        <v>53</v>
      </c>
      <c r="ACP16" s="308" t="s">
        <v>53</v>
      </c>
      <c r="ACQ16" s="308" t="s">
        <v>53</v>
      </c>
      <c r="ACR16" s="308" t="s">
        <v>53</v>
      </c>
      <c r="ACS16" s="308" t="s">
        <v>53</v>
      </c>
      <c r="ACT16" s="308" t="s">
        <v>53</v>
      </c>
      <c r="ACU16" s="308" t="s">
        <v>53</v>
      </c>
      <c r="ACV16" s="308" t="s">
        <v>53</v>
      </c>
      <c r="ACW16" s="308" t="s">
        <v>53</v>
      </c>
      <c r="ACX16" s="308" t="s">
        <v>53</v>
      </c>
      <c r="ACY16" s="308" t="s">
        <v>53</v>
      </c>
      <c r="ACZ16" s="308" t="s">
        <v>53</v>
      </c>
      <c r="ADA16" s="308" t="s">
        <v>53</v>
      </c>
      <c r="ADB16" s="308" t="s">
        <v>53</v>
      </c>
      <c r="ADC16" s="308" t="s">
        <v>53</v>
      </c>
      <c r="ADD16" s="308" t="s">
        <v>53</v>
      </c>
      <c r="ADE16" s="308" t="s">
        <v>53</v>
      </c>
      <c r="ADF16" s="308" t="s">
        <v>53</v>
      </c>
      <c r="ADG16" s="308" t="s">
        <v>53</v>
      </c>
      <c r="ADH16" s="308" t="s">
        <v>53</v>
      </c>
      <c r="ADI16" s="308" t="s">
        <v>53</v>
      </c>
      <c r="ADJ16" s="308" t="s">
        <v>53</v>
      </c>
      <c r="ADK16" s="308" t="s">
        <v>53</v>
      </c>
      <c r="ADL16" s="308" t="s">
        <v>53</v>
      </c>
      <c r="ADM16" s="308" t="s">
        <v>53</v>
      </c>
      <c r="ADN16" s="308" t="s">
        <v>53</v>
      </c>
      <c r="ADO16" s="308" t="s">
        <v>53</v>
      </c>
      <c r="ADP16" s="308" t="s">
        <v>53</v>
      </c>
      <c r="ADQ16" s="308" t="s">
        <v>53</v>
      </c>
      <c r="ADR16" s="308" t="s">
        <v>53</v>
      </c>
      <c r="ADS16" s="308" t="s">
        <v>53</v>
      </c>
      <c r="ADT16" s="308" t="s">
        <v>53</v>
      </c>
      <c r="ADU16" s="308" t="s">
        <v>53</v>
      </c>
      <c r="ADV16" s="308" t="s">
        <v>53</v>
      </c>
      <c r="ADW16" s="308" t="s">
        <v>53</v>
      </c>
      <c r="ADX16" s="308" t="s">
        <v>53</v>
      </c>
      <c r="ADY16" s="308" t="s">
        <v>53</v>
      </c>
      <c r="ADZ16" s="308" t="s">
        <v>53</v>
      </c>
      <c r="AEA16" s="308" t="s">
        <v>53</v>
      </c>
      <c r="AEB16" s="308" t="s">
        <v>53</v>
      </c>
      <c r="AEC16" s="308" t="s">
        <v>53</v>
      </c>
      <c r="AED16" s="308" t="s">
        <v>53</v>
      </c>
      <c r="AEE16" s="308" t="s">
        <v>53</v>
      </c>
      <c r="AEF16" s="308" t="s">
        <v>53</v>
      </c>
      <c r="AEG16" s="308" t="s">
        <v>53</v>
      </c>
      <c r="AEH16" s="308" t="s">
        <v>53</v>
      </c>
      <c r="AEI16" s="308" t="s">
        <v>53</v>
      </c>
      <c r="AEJ16" s="308" t="s">
        <v>53</v>
      </c>
      <c r="AEK16" s="308" t="s">
        <v>53</v>
      </c>
      <c r="AEL16" s="308" t="s">
        <v>53</v>
      </c>
      <c r="AEM16" s="308" t="s">
        <v>53</v>
      </c>
      <c r="AEN16" s="308" t="s">
        <v>53</v>
      </c>
      <c r="AEO16" s="308" t="s">
        <v>53</v>
      </c>
      <c r="AEP16" s="308" t="s">
        <v>53</v>
      </c>
      <c r="AEQ16" s="308" t="s">
        <v>53</v>
      </c>
      <c r="AER16" s="308" t="s">
        <v>53</v>
      </c>
      <c r="AES16" s="308" t="s">
        <v>53</v>
      </c>
      <c r="AET16" s="308" t="s">
        <v>53</v>
      </c>
      <c r="AEU16" s="308" t="s">
        <v>53</v>
      </c>
      <c r="AEV16" s="308" t="s">
        <v>53</v>
      </c>
      <c r="AEW16" s="308" t="s">
        <v>53</v>
      </c>
      <c r="AEX16" s="308" t="s">
        <v>53</v>
      </c>
      <c r="AEY16" s="308" t="s">
        <v>53</v>
      </c>
      <c r="AEZ16" s="308" t="s">
        <v>53</v>
      </c>
      <c r="AFA16" s="308" t="s">
        <v>53</v>
      </c>
      <c r="AFB16" s="308" t="s">
        <v>53</v>
      </c>
      <c r="AFC16" s="308" t="s">
        <v>53</v>
      </c>
      <c r="AFD16" s="308" t="s">
        <v>53</v>
      </c>
      <c r="AFE16" s="308" t="s">
        <v>53</v>
      </c>
      <c r="AFF16" s="308" t="s">
        <v>53</v>
      </c>
      <c r="AFG16" s="308" t="s">
        <v>53</v>
      </c>
      <c r="AFH16" s="308" t="s">
        <v>53</v>
      </c>
      <c r="AFI16" s="308" t="s">
        <v>53</v>
      </c>
      <c r="AFJ16" s="308" t="s">
        <v>53</v>
      </c>
      <c r="AFK16" s="308" t="s">
        <v>53</v>
      </c>
      <c r="AFL16" s="308" t="s">
        <v>53</v>
      </c>
      <c r="AFM16" s="308" t="s">
        <v>53</v>
      </c>
      <c r="AFN16" s="308" t="s">
        <v>53</v>
      </c>
      <c r="AFO16" s="308" t="s">
        <v>53</v>
      </c>
      <c r="AFP16" s="308" t="s">
        <v>53</v>
      </c>
      <c r="AFQ16" s="308" t="s">
        <v>53</v>
      </c>
      <c r="AFR16" s="308" t="s">
        <v>53</v>
      </c>
      <c r="AFS16" s="308" t="s">
        <v>53</v>
      </c>
      <c r="AFT16" s="308" t="s">
        <v>53</v>
      </c>
      <c r="AFU16" s="308" t="s">
        <v>53</v>
      </c>
      <c r="AFV16" s="308" t="s">
        <v>53</v>
      </c>
      <c r="AFW16" s="308" t="s">
        <v>53</v>
      </c>
      <c r="AFX16" s="308" t="s">
        <v>53</v>
      </c>
      <c r="AFY16" s="308" t="s">
        <v>53</v>
      </c>
      <c r="AFZ16" s="308" t="s">
        <v>53</v>
      </c>
      <c r="AGA16" s="308" t="s">
        <v>53</v>
      </c>
      <c r="AGB16" s="308" t="s">
        <v>53</v>
      </c>
      <c r="AGC16" s="308" t="s">
        <v>53</v>
      </c>
      <c r="AGD16" s="308" t="s">
        <v>53</v>
      </c>
      <c r="AGE16" s="308" t="s">
        <v>53</v>
      </c>
      <c r="AGF16" s="308" t="s">
        <v>53</v>
      </c>
      <c r="AGG16" s="308" t="s">
        <v>53</v>
      </c>
      <c r="AGH16" s="308" t="s">
        <v>53</v>
      </c>
      <c r="AGI16" s="308" t="s">
        <v>53</v>
      </c>
      <c r="AGJ16" s="308" t="s">
        <v>53</v>
      </c>
      <c r="AGK16" s="308" t="s">
        <v>53</v>
      </c>
      <c r="AGL16" s="308" t="s">
        <v>53</v>
      </c>
      <c r="AGM16" s="308" t="s">
        <v>53</v>
      </c>
      <c r="AGN16" s="308" t="s">
        <v>53</v>
      </c>
      <c r="AGO16" s="308" t="s">
        <v>53</v>
      </c>
      <c r="AGP16" s="308" t="s">
        <v>53</v>
      </c>
      <c r="AGQ16" s="308" t="s">
        <v>53</v>
      </c>
      <c r="AGR16" s="308" t="s">
        <v>53</v>
      </c>
      <c r="AGS16" s="308" t="s">
        <v>53</v>
      </c>
      <c r="AGT16" s="308" t="s">
        <v>53</v>
      </c>
      <c r="AGU16" s="308" t="s">
        <v>53</v>
      </c>
      <c r="AGV16" s="308" t="s">
        <v>53</v>
      </c>
      <c r="AGW16" s="308" t="s">
        <v>53</v>
      </c>
      <c r="AGX16" s="308" t="s">
        <v>53</v>
      </c>
      <c r="AGY16" s="308" t="s">
        <v>53</v>
      </c>
      <c r="AGZ16" s="308" t="s">
        <v>53</v>
      </c>
      <c r="AHA16" s="308" t="s">
        <v>53</v>
      </c>
      <c r="AHB16" s="308" t="s">
        <v>53</v>
      </c>
      <c r="AHC16" s="308" t="s">
        <v>53</v>
      </c>
      <c r="AHD16" s="308" t="s">
        <v>53</v>
      </c>
      <c r="AHE16" s="308" t="s">
        <v>53</v>
      </c>
      <c r="AHF16" s="308" t="s">
        <v>53</v>
      </c>
      <c r="AHG16" s="308" t="s">
        <v>53</v>
      </c>
      <c r="AHH16" s="308" t="s">
        <v>53</v>
      </c>
      <c r="AHI16" s="308" t="s">
        <v>53</v>
      </c>
      <c r="AHJ16" s="308" t="s">
        <v>53</v>
      </c>
      <c r="AHK16" s="308" t="s">
        <v>53</v>
      </c>
      <c r="AHL16" s="308" t="s">
        <v>53</v>
      </c>
      <c r="AHM16" s="308" t="s">
        <v>53</v>
      </c>
      <c r="AHN16" s="308" t="s">
        <v>53</v>
      </c>
      <c r="AHO16" s="308" t="s">
        <v>53</v>
      </c>
      <c r="AHP16" s="308" t="s">
        <v>53</v>
      </c>
      <c r="AHQ16" s="308" t="s">
        <v>53</v>
      </c>
      <c r="AHR16" s="308" t="s">
        <v>53</v>
      </c>
      <c r="AHS16" s="308" t="s">
        <v>53</v>
      </c>
      <c r="AHT16" s="308" t="s">
        <v>53</v>
      </c>
      <c r="AHU16" s="308" t="s">
        <v>53</v>
      </c>
      <c r="AHV16" s="308" t="s">
        <v>53</v>
      </c>
      <c r="AHW16" s="308" t="s">
        <v>53</v>
      </c>
      <c r="AHX16" s="308" t="s">
        <v>53</v>
      </c>
      <c r="AHY16" s="308" t="s">
        <v>53</v>
      </c>
      <c r="AHZ16" s="308" t="s">
        <v>53</v>
      </c>
      <c r="AIA16" s="308" t="s">
        <v>53</v>
      </c>
      <c r="AIB16" s="308" t="s">
        <v>53</v>
      </c>
      <c r="AIC16" s="308" t="s">
        <v>53</v>
      </c>
      <c r="AID16" s="308" t="s">
        <v>53</v>
      </c>
      <c r="AIE16" s="308" t="s">
        <v>53</v>
      </c>
      <c r="AIF16" s="308" t="s">
        <v>53</v>
      </c>
      <c r="AIG16" s="308" t="s">
        <v>53</v>
      </c>
      <c r="AIH16" s="308" t="s">
        <v>53</v>
      </c>
      <c r="AII16" s="308" t="s">
        <v>53</v>
      </c>
      <c r="AIJ16" s="308" t="s">
        <v>53</v>
      </c>
      <c r="AIK16" s="308" t="s">
        <v>53</v>
      </c>
      <c r="AIL16" s="308" t="s">
        <v>53</v>
      </c>
      <c r="AIM16" s="308" t="s">
        <v>53</v>
      </c>
      <c r="AIN16" s="308" t="s">
        <v>53</v>
      </c>
      <c r="AIO16" s="308" t="s">
        <v>53</v>
      </c>
      <c r="AIP16" s="308" t="s">
        <v>53</v>
      </c>
      <c r="AIQ16" s="308" t="s">
        <v>53</v>
      </c>
      <c r="AIR16" s="308" t="s">
        <v>53</v>
      </c>
      <c r="AIS16" s="308" t="s">
        <v>53</v>
      </c>
      <c r="AIT16" s="308" t="s">
        <v>53</v>
      </c>
      <c r="AIU16" s="308" t="s">
        <v>53</v>
      </c>
      <c r="AIV16" s="308" t="s">
        <v>53</v>
      </c>
      <c r="AIW16" s="308" t="s">
        <v>53</v>
      </c>
      <c r="AIX16" s="308" t="s">
        <v>53</v>
      </c>
      <c r="AIY16" s="308" t="s">
        <v>53</v>
      </c>
      <c r="AIZ16" s="308" t="s">
        <v>53</v>
      </c>
      <c r="AJA16" s="308" t="s">
        <v>53</v>
      </c>
      <c r="AJB16" s="308" t="s">
        <v>53</v>
      </c>
      <c r="AJC16" s="308" t="s">
        <v>53</v>
      </c>
      <c r="AJD16" s="308" t="s">
        <v>53</v>
      </c>
      <c r="AJE16" s="308" t="s">
        <v>53</v>
      </c>
      <c r="AJF16" s="308" t="s">
        <v>53</v>
      </c>
      <c r="AJG16" s="308" t="s">
        <v>53</v>
      </c>
      <c r="AJH16" s="308" t="s">
        <v>53</v>
      </c>
      <c r="AJI16" s="308" t="s">
        <v>53</v>
      </c>
      <c r="AJJ16" s="308" t="s">
        <v>53</v>
      </c>
      <c r="AJK16" s="308" t="s">
        <v>53</v>
      </c>
      <c r="AJL16" s="308" t="s">
        <v>53</v>
      </c>
      <c r="AJM16" s="308" t="s">
        <v>53</v>
      </c>
      <c r="AJN16" s="308" t="s">
        <v>53</v>
      </c>
      <c r="AJO16" s="308" t="s">
        <v>53</v>
      </c>
      <c r="AJP16" s="308" t="s">
        <v>53</v>
      </c>
      <c r="AJQ16" s="308" t="s">
        <v>53</v>
      </c>
      <c r="AJR16" s="308" t="s">
        <v>53</v>
      </c>
      <c r="AJS16" s="308" t="s">
        <v>53</v>
      </c>
      <c r="AJT16" s="308" t="s">
        <v>53</v>
      </c>
      <c r="AJU16" s="308" t="s">
        <v>53</v>
      </c>
      <c r="AJV16" s="308" t="s">
        <v>53</v>
      </c>
      <c r="AJW16" s="308" t="s">
        <v>53</v>
      </c>
      <c r="AJX16" s="308" t="s">
        <v>53</v>
      </c>
      <c r="AJY16" s="308" t="s">
        <v>53</v>
      </c>
      <c r="AJZ16" s="308" t="s">
        <v>53</v>
      </c>
      <c r="AKA16" s="308" t="s">
        <v>53</v>
      </c>
      <c r="AKB16" s="308" t="s">
        <v>53</v>
      </c>
      <c r="AKC16" s="308" t="s">
        <v>53</v>
      </c>
      <c r="AKD16" s="308" t="s">
        <v>53</v>
      </c>
      <c r="AKE16" s="308" t="s">
        <v>53</v>
      </c>
      <c r="AKF16" s="308" t="s">
        <v>53</v>
      </c>
      <c r="AKG16" s="308" t="s">
        <v>53</v>
      </c>
      <c r="AKH16" s="308" t="s">
        <v>53</v>
      </c>
      <c r="AKI16" s="308" t="s">
        <v>53</v>
      </c>
      <c r="AKJ16" s="308" t="s">
        <v>53</v>
      </c>
      <c r="AKK16" s="308" t="s">
        <v>53</v>
      </c>
      <c r="AKL16" s="308" t="s">
        <v>53</v>
      </c>
      <c r="AKM16" s="308" t="s">
        <v>53</v>
      </c>
      <c r="AKN16" s="308" t="s">
        <v>53</v>
      </c>
      <c r="AKO16" s="308" t="s">
        <v>53</v>
      </c>
      <c r="AKP16" s="308" t="s">
        <v>53</v>
      </c>
      <c r="AKQ16" s="308" t="s">
        <v>53</v>
      </c>
      <c r="AKR16" s="308" t="s">
        <v>53</v>
      </c>
      <c r="AKS16" s="308" t="s">
        <v>53</v>
      </c>
      <c r="AKT16" s="308" t="s">
        <v>53</v>
      </c>
      <c r="AKU16" s="308" t="s">
        <v>53</v>
      </c>
      <c r="AKV16" s="308" t="s">
        <v>53</v>
      </c>
      <c r="AKW16" s="308" t="s">
        <v>53</v>
      </c>
      <c r="AKX16" s="308" t="s">
        <v>53</v>
      </c>
      <c r="AKY16" s="308" t="s">
        <v>53</v>
      </c>
      <c r="AKZ16" s="308" t="s">
        <v>53</v>
      </c>
      <c r="ALA16" s="308" t="s">
        <v>53</v>
      </c>
      <c r="ALB16" s="308" t="s">
        <v>53</v>
      </c>
      <c r="ALC16" s="308" t="s">
        <v>53</v>
      </c>
      <c r="ALD16" s="308" t="s">
        <v>53</v>
      </c>
      <c r="ALE16" s="308" t="s">
        <v>53</v>
      </c>
      <c r="ALF16" s="308" t="s">
        <v>53</v>
      </c>
      <c r="ALG16" s="308" t="s">
        <v>53</v>
      </c>
      <c r="ALH16" s="308" t="s">
        <v>53</v>
      </c>
      <c r="ALI16" s="308" t="s">
        <v>53</v>
      </c>
      <c r="ALJ16" s="308" t="s">
        <v>53</v>
      </c>
      <c r="ALK16" s="308" t="s">
        <v>53</v>
      </c>
      <c r="ALL16" s="308" t="s">
        <v>53</v>
      </c>
      <c r="ALM16" s="308" t="s">
        <v>53</v>
      </c>
      <c r="ALN16" s="308" t="s">
        <v>53</v>
      </c>
      <c r="ALO16" s="308" t="s">
        <v>53</v>
      </c>
      <c r="ALP16" s="308" t="s">
        <v>53</v>
      </c>
      <c r="ALQ16" s="308" t="s">
        <v>53</v>
      </c>
      <c r="ALR16" s="308" t="s">
        <v>53</v>
      </c>
      <c r="ALS16" s="308" t="s">
        <v>53</v>
      </c>
      <c r="ALT16" s="308" t="s">
        <v>53</v>
      </c>
      <c r="ALU16" s="308" t="s">
        <v>53</v>
      </c>
      <c r="ALV16" s="308" t="s">
        <v>53</v>
      </c>
      <c r="ALW16" s="308" t="s">
        <v>53</v>
      </c>
      <c r="ALX16" s="308" t="s">
        <v>53</v>
      </c>
      <c r="ALY16" s="308" t="s">
        <v>53</v>
      </c>
      <c r="ALZ16" s="308" t="s">
        <v>53</v>
      </c>
      <c r="AMA16" s="308" t="s">
        <v>53</v>
      </c>
      <c r="AMB16" s="308" t="s">
        <v>53</v>
      </c>
      <c r="AMC16" s="308" t="s">
        <v>53</v>
      </c>
      <c r="AMD16" s="308" t="s">
        <v>53</v>
      </c>
      <c r="AME16" s="308" t="s">
        <v>53</v>
      </c>
      <c r="AMF16" s="308" t="s">
        <v>53</v>
      </c>
      <c r="AMG16" s="308" t="s">
        <v>53</v>
      </c>
      <c r="AMH16" s="308" t="s">
        <v>53</v>
      </c>
      <c r="AMI16" s="308" t="s">
        <v>53</v>
      </c>
      <c r="AMJ16" s="308" t="s">
        <v>53</v>
      </c>
      <c r="AMK16" s="308" t="s">
        <v>53</v>
      </c>
      <c r="AML16" s="308" t="s">
        <v>53</v>
      </c>
      <c r="AMM16" s="308" t="s">
        <v>53</v>
      </c>
      <c r="AMN16" s="308" t="s">
        <v>53</v>
      </c>
      <c r="AMO16" s="308" t="s">
        <v>53</v>
      </c>
      <c r="AMP16" s="308" t="s">
        <v>53</v>
      </c>
      <c r="AMQ16" s="308" t="s">
        <v>53</v>
      </c>
      <c r="AMR16" s="308" t="s">
        <v>53</v>
      </c>
      <c r="AMS16" s="308" t="s">
        <v>53</v>
      </c>
      <c r="AMT16" s="308" t="s">
        <v>53</v>
      </c>
      <c r="AMU16" s="308" t="s">
        <v>53</v>
      </c>
      <c r="AMV16" s="308" t="s">
        <v>53</v>
      </c>
      <c r="AMW16" s="308" t="s">
        <v>53</v>
      </c>
      <c r="AMX16" s="308" t="s">
        <v>53</v>
      </c>
      <c r="AMY16" s="308" t="s">
        <v>53</v>
      </c>
      <c r="AMZ16" s="308" t="s">
        <v>53</v>
      </c>
      <c r="ANA16" s="308" t="s">
        <v>53</v>
      </c>
      <c r="ANB16" s="308" t="s">
        <v>53</v>
      </c>
      <c r="ANC16" s="308" t="s">
        <v>53</v>
      </c>
      <c r="AND16" s="308" t="s">
        <v>53</v>
      </c>
      <c r="ANE16" s="308" t="s">
        <v>53</v>
      </c>
      <c r="ANF16" s="308" t="s">
        <v>53</v>
      </c>
      <c r="ANG16" s="308" t="s">
        <v>53</v>
      </c>
      <c r="ANH16" s="308" t="s">
        <v>53</v>
      </c>
      <c r="ANI16" s="308" t="s">
        <v>53</v>
      </c>
      <c r="ANJ16" s="308" t="s">
        <v>53</v>
      </c>
      <c r="ANK16" s="308" t="s">
        <v>53</v>
      </c>
      <c r="ANL16" s="308" t="s">
        <v>53</v>
      </c>
      <c r="ANM16" s="308" t="s">
        <v>53</v>
      </c>
      <c r="ANN16" s="308" t="s">
        <v>53</v>
      </c>
      <c r="ANO16" s="308" t="s">
        <v>53</v>
      </c>
      <c r="ANP16" s="308" t="s">
        <v>53</v>
      </c>
      <c r="ANQ16" s="308" t="s">
        <v>53</v>
      </c>
      <c r="ANR16" s="308" t="s">
        <v>53</v>
      </c>
      <c r="ANS16" s="308" t="s">
        <v>53</v>
      </c>
      <c r="ANT16" s="308" t="s">
        <v>53</v>
      </c>
      <c r="ANU16" s="308" t="s">
        <v>53</v>
      </c>
      <c r="ANV16" s="308" t="s">
        <v>53</v>
      </c>
      <c r="ANW16" s="308" t="s">
        <v>53</v>
      </c>
      <c r="ANX16" s="308" t="s">
        <v>53</v>
      </c>
      <c r="ANY16" s="308" t="s">
        <v>53</v>
      </c>
      <c r="ANZ16" s="308" t="s">
        <v>53</v>
      </c>
      <c r="AOA16" s="308" t="s">
        <v>53</v>
      </c>
      <c r="AOB16" s="308" t="s">
        <v>53</v>
      </c>
      <c r="AOC16" s="308" t="s">
        <v>53</v>
      </c>
      <c r="AOD16" s="308" t="s">
        <v>53</v>
      </c>
      <c r="AOE16" s="308" t="s">
        <v>53</v>
      </c>
      <c r="AOF16" s="308" t="s">
        <v>53</v>
      </c>
      <c r="AOG16" s="308" t="s">
        <v>53</v>
      </c>
      <c r="AOH16" s="308" t="s">
        <v>53</v>
      </c>
      <c r="AOI16" s="308" t="s">
        <v>53</v>
      </c>
      <c r="AOJ16" s="308" t="s">
        <v>53</v>
      </c>
      <c r="AOK16" s="308" t="s">
        <v>53</v>
      </c>
      <c r="AOL16" s="308" t="s">
        <v>53</v>
      </c>
      <c r="AOM16" s="308" t="s">
        <v>53</v>
      </c>
      <c r="AON16" s="308" t="s">
        <v>53</v>
      </c>
      <c r="AOO16" s="308" t="s">
        <v>53</v>
      </c>
      <c r="AOP16" s="308" t="s">
        <v>53</v>
      </c>
      <c r="AOQ16" s="308" t="s">
        <v>53</v>
      </c>
      <c r="AOR16" s="308" t="s">
        <v>53</v>
      </c>
      <c r="AOS16" s="308" t="s">
        <v>53</v>
      </c>
      <c r="AOT16" s="308" t="s">
        <v>53</v>
      </c>
      <c r="AOU16" s="308" t="s">
        <v>53</v>
      </c>
      <c r="AOV16" s="308" t="s">
        <v>53</v>
      </c>
      <c r="AOW16" s="308" t="s">
        <v>53</v>
      </c>
      <c r="AOX16" s="308" t="s">
        <v>53</v>
      </c>
      <c r="AOY16" s="308" t="s">
        <v>53</v>
      </c>
      <c r="AOZ16" s="308" t="s">
        <v>53</v>
      </c>
      <c r="APA16" s="308" t="s">
        <v>53</v>
      </c>
      <c r="APB16" s="308" t="s">
        <v>53</v>
      </c>
      <c r="APC16" s="308" t="s">
        <v>53</v>
      </c>
      <c r="APD16" s="308" t="s">
        <v>53</v>
      </c>
      <c r="APE16" s="308" t="s">
        <v>53</v>
      </c>
      <c r="APF16" s="308" t="s">
        <v>53</v>
      </c>
      <c r="APG16" s="308" t="s">
        <v>53</v>
      </c>
      <c r="APH16" s="308" t="s">
        <v>53</v>
      </c>
      <c r="API16" s="308" t="s">
        <v>53</v>
      </c>
      <c r="APJ16" s="308" t="s">
        <v>53</v>
      </c>
      <c r="APK16" s="308" t="s">
        <v>53</v>
      </c>
      <c r="APL16" s="308" t="s">
        <v>53</v>
      </c>
      <c r="APM16" s="308" t="s">
        <v>53</v>
      </c>
      <c r="APN16" s="308" t="s">
        <v>53</v>
      </c>
      <c r="APO16" s="308" t="s">
        <v>53</v>
      </c>
      <c r="APP16" s="308" t="s">
        <v>53</v>
      </c>
      <c r="APQ16" s="308" t="s">
        <v>53</v>
      </c>
      <c r="APR16" s="308" t="s">
        <v>53</v>
      </c>
      <c r="APS16" s="308" t="s">
        <v>53</v>
      </c>
      <c r="APT16" s="308" t="s">
        <v>53</v>
      </c>
      <c r="APU16" s="308" t="s">
        <v>53</v>
      </c>
      <c r="APV16" s="308" t="s">
        <v>53</v>
      </c>
      <c r="APW16" s="308" t="s">
        <v>53</v>
      </c>
      <c r="APX16" s="308" t="s">
        <v>53</v>
      </c>
      <c r="APY16" s="308" t="s">
        <v>53</v>
      </c>
      <c r="APZ16" s="308" t="s">
        <v>53</v>
      </c>
      <c r="AQA16" s="308" t="s">
        <v>53</v>
      </c>
      <c r="AQB16" s="308" t="s">
        <v>53</v>
      </c>
      <c r="AQC16" s="308" t="s">
        <v>53</v>
      </c>
      <c r="AQD16" s="308" t="s">
        <v>53</v>
      </c>
      <c r="AQE16" s="308" t="s">
        <v>53</v>
      </c>
      <c r="AQF16" s="308" t="s">
        <v>53</v>
      </c>
      <c r="AQG16" s="308" t="s">
        <v>53</v>
      </c>
      <c r="AQH16" s="308" t="s">
        <v>53</v>
      </c>
      <c r="AQI16" s="308" t="s">
        <v>53</v>
      </c>
      <c r="AQJ16" s="308" t="s">
        <v>53</v>
      </c>
      <c r="AQK16" s="308" t="s">
        <v>53</v>
      </c>
      <c r="AQL16" s="308" t="s">
        <v>53</v>
      </c>
      <c r="AQM16" s="308" t="s">
        <v>53</v>
      </c>
      <c r="AQN16" s="308" t="s">
        <v>53</v>
      </c>
      <c r="AQO16" s="308" t="s">
        <v>53</v>
      </c>
      <c r="AQP16" s="308" t="s">
        <v>53</v>
      </c>
      <c r="AQQ16" s="308" t="s">
        <v>53</v>
      </c>
      <c r="AQR16" s="308" t="s">
        <v>53</v>
      </c>
      <c r="AQS16" s="308" t="s">
        <v>53</v>
      </c>
      <c r="AQT16" s="308" t="s">
        <v>53</v>
      </c>
      <c r="AQU16" s="308" t="s">
        <v>53</v>
      </c>
      <c r="AQV16" s="308" t="s">
        <v>53</v>
      </c>
      <c r="AQW16" s="308" t="s">
        <v>53</v>
      </c>
      <c r="AQX16" s="308" t="s">
        <v>53</v>
      </c>
      <c r="AQY16" s="308" t="s">
        <v>53</v>
      </c>
      <c r="AQZ16" s="308" t="s">
        <v>53</v>
      </c>
      <c r="ARA16" s="308" t="s">
        <v>53</v>
      </c>
      <c r="ARB16" s="308" t="s">
        <v>53</v>
      </c>
      <c r="ARC16" s="308" t="s">
        <v>53</v>
      </c>
      <c r="ARD16" s="308" t="s">
        <v>53</v>
      </c>
      <c r="ARE16" s="308" t="s">
        <v>53</v>
      </c>
      <c r="ARF16" s="308" t="s">
        <v>53</v>
      </c>
      <c r="ARG16" s="308" t="s">
        <v>53</v>
      </c>
      <c r="ARH16" s="308" t="s">
        <v>53</v>
      </c>
      <c r="ARI16" s="308" t="s">
        <v>53</v>
      </c>
      <c r="ARJ16" s="308" t="s">
        <v>53</v>
      </c>
      <c r="ARK16" s="308" t="s">
        <v>53</v>
      </c>
      <c r="ARL16" s="308" t="s">
        <v>53</v>
      </c>
      <c r="ARM16" s="308" t="s">
        <v>53</v>
      </c>
      <c r="ARN16" s="308" t="s">
        <v>53</v>
      </c>
      <c r="ARO16" s="308" t="s">
        <v>53</v>
      </c>
      <c r="ARP16" s="308" t="s">
        <v>53</v>
      </c>
      <c r="ARQ16" s="308" t="s">
        <v>53</v>
      </c>
      <c r="ARR16" s="308" t="s">
        <v>53</v>
      </c>
      <c r="ARS16" s="308" t="s">
        <v>53</v>
      </c>
      <c r="ART16" s="308" t="s">
        <v>53</v>
      </c>
      <c r="ARU16" s="308" t="s">
        <v>53</v>
      </c>
      <c r="ARV16" s="308" t="s">
        <v>53</v>
      </c>
      <c r="ARW16" s="308" t="s">
        <v>53</v>
      </c>
      <c r="ARX16" s="308" t="s">
        <v>53</v>
      </c>
      <c r="ARY16" s="308" t="s">
        <v>53</v>
      </c>
      <c r="ARZ16" s="308" t="s">
        <v>53</v>
      </c>
      <c r="ASA16" s="308" t="s">
        <v>53</v>
      </c>
      <c r="ASB16" s="308" t="s">
        <v>53</v>
      </c>
      <c r="ASC16" s="308" t="s">
        <v>53</v>
      </c>
      <c r="ASD16" s="308" t="s">
        <v>53</v>
      </c>
      <c r="ASE16" s="308" t="s">
        <v>53</v>
      </c>
      <c r="ASF16" s="308" t="s">
        <v>53</v>
      </c>
      <c r="ASG16" s="308" t="s">
        <v>53</v>
      </c>
      <c r="ASH16" s="308" t="s">
        <v>53</v>
      </c>
      <c r="ASI16" s="308" t="s">
        <v>53</v>
      </c>
      <c r="ASJ16" s="308" t="s">
        <v>53</v>
      </c>
      <c r="ASK16" s="308" t="s">
        <v>53</v>
      </c>
      <c r="ASL16" s="308" t="s">
        <v>53</v>
      </c>
      <c r="ASM16" s="308" t="s">
        <v>53</v>
      </c>
      <c r="ASN16" s="308" t="s">
        <v>53</v>
      </c>
      <c r="ASO16" s="308" t="s">
        <v>53</v>
      </c>
      <c r="ASP16" s="308" t="s">
        <v>53</v>
      </c>
      <c r="ASQ16" s="308" t="s">
        <v>53</v>
      </c>
      <c r="ASR16" s="308" t="s">
        <v>53</v>
      </c>
      <c r="ASS16" s="308" t="s">
        <v>53</v>
      </c>
      <c r="AST16" s="308" t="s">
        <v>53</v>
      </c>
      <c r="ASU16" s="308" t="s">
        <v>53</v>
      </c>
      <c r="ASV16" s="308" t="s">
        <v>53</v>
      </c>
      <c r="ASW16" s="308" t="s">
        <v>53</v>
      </c>
      <c r="ASX16" s="308" t="s">
        <v>53</v>
      </c>
      <c r="ASY16" s="308" t="s">
        <v>53</v>
      </c>
      <c r="ASZ16" s="308" t="s">
        <v>53</v>
      </c>
      <c r="ATA16" s="308" t="s">
        <v>53</v>
      </c>
      <c r="ATB16" s="308" t="s">
        <v>53</v>
      </c>
      <c r="ATC16" s="308" t="s">
        <v>53</v>
      </c>
      <c r="ATD16" s="308" t="s">
        <v>53</v>
      </c>
      <c r="ATE16" s="308" t="s">
        <v>53</v>
      </c>
      <c r="ATF16" s="308" t="s">
        <v>53</v>
      </c>
      <c r="ATG16" s="308" t="s">
        <v>53</v>
      </c>
      <c r="ATH16" s="308" t="s">
        <v>53</v>
      </c>
      <c r="ATI16" s="308" t="s">
        <v>53</v>
      </c>
      <c r="ATJ16" s="308" t="s">
        <v>53</v>
      </c>
      <c r="ATK16" s="308" t="s">
        <v>53</v>
      </c>
      <c r="ATL16" s="308" t="s">
        <v>53</v>
      </c>
      <c r="ATM16" s="308" t="s">
        <v>53</v>
      </c>
      <c r="ATN16" s="308" t="s">
        <v>53</v>
      </c>
      <c r="ATO16" s="308" t="s">
        <v>53</v>
      </c>
      <c r="ATP16" s="308" t="s">
        <v>53</v>
      </c>
      <c r="ATQ16" s="308" t="s">
        <v>53</v>
      </c>
      <c r="ATR16" s="308" t="s">
        <v>53</v>
      </c>
      <c r="ATS16" s="308" t="s">
        <v>53</v>
      </c>
      <c r="ATT16" s="308" t="s">
        <v>53</v>
      </c>
      <c r="ATU16" s="308" t="s">
        <v>53</v>
      </c>
      <c r="ATV16" s="308" t="s">
        <v>53</v>
      </c>
      <c r="ATW16" s="308" t="s">
        <v>53</v>
      </c>
      <c r="ATX16" s="308" t="s">
        <v>53</v>
      </c>
      <c r="ATY16" s="308" t="s">
        <v>53</v>
      </c>
      <c r="ATZ16" s="308" t="s">
        <v>53</v>
      </c>
      <c r="AUA16" s="308" t="s">
        <v>53</v>
      </c>
      <c r="AUB16" s="308" t="s">
        <v>53</v>
      </c>
      <c r="AUC16" s="308" t="s">
        <v>53</v>
      </c>
      <c r="AUD16" s="308" t="s">
        <v>53</v>
      </c>
      <c r="AUE16" s="308" t="s">
        <v>53</v>
      </c>
      <c r="AUF16" s="308" t="s">
        <v>53</v>
      </c>
      <c r="AUG16" s="308" t="s">
        <v>53</v>
      </c>
      <c r="AUH16" s="308" t="s">
        <v>53</v>
      </c>
      <c r="AUI16" s="308" t="s">
        <v>53</v>
      </c>
      <c r="AUJ16" s="308" t="s">
        <v>53</v>
      </c>
      <c r="AUK16" s="308" t="s">
        <v>53</v>
      </c>
      <c r="AUL16" s="308" t="s">
        <v>53</v>
      </c>
      <c r="AUM16" s="308" t="s">
        <v>53</v>
      </c>
      <c r="AUN16" s="308" t="s">
        <v>53</v>
      </c>
      <c r="AUO16" s="308" t="s">
        <v>53</v>
      </c>
      <c r="AUP16" s="308" t="s">
        <v>53</v>
      </c>
      <c r="AUQ16" s="308" t="s">
        <v>53</v>
      </c>
      <c r="AUR16" s="308" t="s">
        <v>53</v>
      </c>
      <c r="AUS16" s="308" t="s">
        <v>53</v>
      </c>
      <c r="AUT16" s="308" t="s">
        <v>53</v>
      </c>
      <c r="AUU16" s="308" t="s">
        <v>53</v>
      </c>
      <c r="AUV16" s="308" t="s">
        <v>53</v>
      </c>
      <c r="AUW16" s="308" t="s">
        <v>53</v>
      </c>
      <c r="AUX16" s="308" t="s">
        <v>53</v>
      </c>
      <c r="AUY16" s="308" t="s">
        <v>53</v>
      </c>
      <c r="AUZ16" s="308" t="s">
        <v>53</v>
      </c>
      <c r="AVA16" s="308" t="s">
        <v>53</v>
      </c>
      <c r="AVB16" s="308" t="s">
        <v>53</v>
      </c>
      <c r="AVC16" s="308" t="s">
        <v>53</v>
      </c>
      <c r="AVD16" s="308" t="s">
        <v>53</v>
      </c>
      <c r="AVE16" s="308" t="s">
        <v>53</v>
      </c>
      <c r="AVF16" s="308" t="s">
        <v>53</v>
      </c>
      <c r="AVG16" s="308" t="s">
        <v>53</v>
      </c>
      <c r="AVH16" s="308" t="s">
        <v>53</v>
      </c>
      <c r="AVI16" s="308" t="s">
        <v>53</v>
      </c>
      <c r="AVJ16" s="308" t="s">
        <v>53</v>
      </c>
      <c r="AVK16" s="308" t="s">
        <v>53</v>
      </c>
      <c r="AVL16" s="308" t="s">
        <v>53</v>
      </c>
      <c r="AVM16" s="308" t="s">
        <v>53</v>
      </c>
      <c r="AVN16" s="308" t="s">
        <v>53</v>
      </c>
      <c r="AVO16" s="308" t="s">
        <v>53</v>
      </c>
      <c r="AVP16" s="308" t="s">
        <v>53</v>
      </c>
      <c r="AVQ16" s="308" t="s">
        <v>53</v>
      </c>
      <c r="AVR16" s="308" t="s">
        <v>53</v>
      </c>
      <c r="AVS16" s="308" t="s">
        <v>53</v>
      </c>
      <c r="AVT16" s="308" t="s">
        <v>53</v>
      </c>
      <c r="AVU16" s="308" t="s">
        <v>53</v>
      </c>
      <c r="AVV16" s="308" t="s">
        <v>53</v>
      </c>
      <c r="AVW16" s="308" t="s">
        <v>53</v>
      </c>
      <c r="AVX16" s="308" t="s">
        <v>53</v>
      </c>
      <c r="AVY16" s="308" t="s">
        <v>53</v>
      </c>
      <c r="AVZ16" s="308" t="s">
        <v>53</v>
      </c>
      <c r="AWA16" s="308" t="s">
        <v>53</v>
      </c>
      <c r="AWB16" s="308" t="s">
        <v>53</v>
      </c>
      <c r="AWC16" s="308" t="s">
        <v>53</v>
      </c>
      <c r="AWD16" s="308" t="s">
        <v>53</v>
      </c>
      <c r="AWE16" s="308" t="s">
        <v>53</v>
      </c>
      <c r="AWF16" s="308" t="s">
        <v>53</v>
      </c>
      <c r="AWG16" s="308" t="s">
        <v>53</v>
      </c>
      <c r="AWH16" s="308" t="s">
        <v>53</v>
      </c>
      <c r="AWI16" s="308" t="s">
        <v>53</v>
      </c>
      <c r="AWJ16" s="308" t="s">
        <v>53</v>
      </c>
      <c r="AWK16" s="308" t="s">
        <v>53</v>
      </c>
      <c r="AWL16" s="308" t="s">
        <v>53</v>
      </c>
      <c r="AWM16" s="308" t="s">
        <v>53</v>
      </c>
      <c r="AWN16" s="308" t="s">
        <v>53</v>
      </c>
      <c r="AWO16" s="308" t="s">
        <v>53</v>
      </c>
      <c r="AWP16" s="308" t="s">
        <v>53</v>
      </c>
      <c r="AWQ16" s="308" t="s">
        <v>53</v>
      </c>
      <c r="AWR16" s="308" t="s">
        <v>53</v>
      </c>
      <c r="AWS16" s="308" t="s">
        <v>53</v>
      </c>
      <c r="AWT16" s="308" t="s">
        <v>53</v>
      </c>
      <c r="AWU16" s="308" t="s">
        <v>53</v>
      </c>
      <c r="AWV16" s="308" t="s">
        <v>53</v>
      </c>
      <c r="AWW16" s="308" t="s">
        <v>53</v>
      </c>
      <c r="AWX16" s="308" t="s">
        <v>53</v>
      </c>
      <c r="AWY16" s="308" t="s">
        <v>53</v>
      </c>
      <c r="AWZ16" s="308" t="s">
        <v>53</v>
      </c>
      <c r="AXA16" s="308" t="s">
        <v>53</v>
      </c>
      <c r="AXB16" s="308" t="s">
        <v>53</v>
      </c>
      <c r="AXC16" s="308" t="s">
        <v>53</v>
      </c>
      <c r="AXD16" s="308" t="s">
        <v>53</v>
      </c>
      <c r="AXE16" s="308" t="s">
        <v>53</v>
      </c>
      <c r="AXF16" s="308" t="s">
        <v>53</v>
      </c>
      <c r="AXG16" s="308" t="s">
        <v>53</v>
      </c>
      <c r="AXH16" s="308" t="s">
        <v>53</v>
      </c>
      <c r="AXI16" s="308" t="s">
        <v>53</v>
      </c>
      <c r="AXJ16" s="308" t="s">
        <v>53</v>
      </c>
      <c r="AXK16" s="308" t="s">
        <v>53</v>
      </c>
      <c r="AXL16" s="308" t="s">
        <v>53</v>
      </c>
      <c r="AXM16" s="308" t="s">
        <v>53</v>
      </c>
      <c r="AXN16" s="308" t="s">
        <v>53</v>
      </c>
      <c r="AXO16" s="308" t="s">
        <v>53</v>
      </c>
      <c r="AXP16" s="308" t="s">
        <v>53</v>
      </c>
      <c r="AXQ16" s="308" t="s">
        <v>53</v>
      </c>
      <c r="AXR16" s="308" t="s">
        <v>53</v>
      </c>
      <c r="AXS16" s="308" t="s">
        <v>53</v>
      </c>
      <c r="AXT16" s="308" t="s">
        <v>53</v>
      </c>
      <c r="AXU16" s="308" t="s">
        <v>53</v>
      </c>
      <c r="AXV16" s="308" t="s">
        <v>53</v>
      </c>
      <c r="AXW16" s="308" t="s">
        <v>53</v>
      </c>
      <c r="AXX16" s="308" t="s">
        <v>53</v>
      </c>
      <c r="AXY16" s="308" t="s">
        <v>53</v>
      </c>
      <c r="AXZ16" s="308" t="s">
        <v>53</v>
      </c>
      <c r="AYA16" s="308" t="s">
        <v>53</v>
      </c>
      <c r="AYB16" s="308" t="s">
        <v>53</v>
      </c>
      <c r="AYC16" s="308" t="s">
        <v>53</v>
      </c>
      <c r="AYD16" s="308" t="s">
        <v>53</v>
      </c>
      <c r="AYE16" s="308" t="s">
        <v>53</v>
      </c>
      <c r="AYF16" s="308" t="s">
        <v>53</v>
      </c>
      <c r="AYG16" s="308" t="s">
        <v>53</v>
      </c>
      <c r="AYH16" s="308" t="s">
        <v>53</v>
      </c>
      <c r="AYI16" s="308" t="s">
        <v>53</v>
      </c>
      <c r="AYJ16" s="308" t="s">
        <v>53</v>
      </c>
      <c r="AYK16" s="308" t="s">
        <v>53</v>
      </c>
      <c r="AYL16" s="308" t="s">
        <v>53</v>
      </c>
      <c r="AYM16" s="308" t="s">
        <v>53</v>
      </c>
      <c r="AYN16" s="308" t="s">
        <v>53</v>
      </c>
      <c r="AYO16" s="308" t="s">
        <v>53</v>
      </c>
      <c r="AYP16" s="308" t="s">
        <v>53</v>
      </c>
      <c r="AYQ16" s="308" t="s">
        <v>53</v>
      </c>
      <c r="AYR16" s="308" t="s">
        <v>53</v>
      </c>
      <c r="AYS16" s="308" t="s">
        <v>53</v>
      </c>
      <c r="AYT16" s="308" t="s">
        <v>53</v>
      </c>
      <c r="AYU16" s="308" t="s">
        <v>53</v>
      </c>
      <c r="AYV16" s="308" t="s">
        <v>53</v>
      </c>
      <c r="AYW16" s="308" t="s">
        <v>53</v>
      </c>
      <c r="AYX16" s="308" t="s">
        <v>53</v>
      </c>
      <c r="AYY16" s="308" t="s">
        <v>53</v>
      </c>
      <c r="AYZ16" s="308" t="s">
        <v>53</v>
      </c>
      <c r="AZA16" s="308" t="s">
        <v>53</v>
      </c>
      <c r="AZB16" s="308" t="s">
        <v>53</v>
      </c>
      <c r="AZC16" s="308" t="s">
        <v>53</v>
      </c>
      <c r="AZD16" s="308" t="s">
        <v>53</v>
      </c>
      <c r="AZE16" s="308" t="s">
        <v>53</v>
      </c>
      <c r="AZF16" s="308" t="s">
        <v>53</v>
      </c>
      <c r="AZG16" s="308" t="s">
        <v>53</v>
      </c>
      <c r="AZH16" s="308" t="s">
        <v>53</v>
      </c>
      <c r="AZI16" s="308" t="s">
        <v>53</v>
      </c>
      <c r="AZJ16" s="308" t="s">
        <v>53</v>
      </c>
      <c r="AZK16" s="308" t="s">
        <v>53</v>
      </c>
      <c r="AZL16" s="308" t="s">
        <v>53</v>
      </c>
      <c r="AZM16" s="308" t="s">
        <v>53</v>
      </c>
      <c r="AZN16" s="308" t="s">
        <v>53</v>
      </c>
      <c r="AZO16" s="308" t="s">
        <v>53</v>
      </c>
      <c r="AZP16" s="308" t="s">
        <v>53</v>
      </c>
      <c r="AZQ16" s="308" t="s">
        <v>53</v>
      </c>
      <c r="AZR16" s="308" t="s">
        <v>53</v>
      </c>
      <c r="AZS16" s="308" t="s">
        <v>53</v>
      </c>
      <c r="AZT16" s="308" t="s">
        <v>53</v>
      </c>
      <c r="AZU16" s="308" t="s">
        <v>53</v>
      </c>
      <c r="AZV16" s="308" t="s">
        <v>53</v>
      </c>
      <c r="AZW16" s="308" t="s">
        <v>53</v>
      </c>
      <c r="AZX16" s="308" t="s">
        <v>53</v>
      </c>
      <c r="AZY16" s="308" t="s">
        <v>53</v>
      </c>
      <c r="AZZ16" s="308" t="s">
        <v>53</v>
      </c>
      <c r="BAA16" s="308" t="s">
        <v>53</v>
      </c>
      <c r="BAB16" s="308" t="s">
        <v>53</v>
      </c>
      <c r="BAC16" s="308" t="s">
        <v>53</v>
      </c>
      <c r="BAD16" s="308" t="s">
        <v>53</v>
      </c>
      <c r="BAE16" s="308" t="s">
        <v>53</v>
      </c>
      <c r="BAF16" s="308" t="s">
        <v>53</v>
      </c>
      <c r="BAG16" s="308" t="s">
        <v>53</v>
      </c>
      <c r="BAH16" s="308" t="s">
        <v>53</v>
      </c>
      <c r="BAI16" s="308" t="s">
        <v>53</v>
      </c>
      <c r="BAJ16" s="308" t="s">
        <v>53</v>
      </c>
      <c r="BAK16" s="308" t="s">
        <v>53</v>
      </c>
      <c r="BAL16" s="308" t="s">
        <v>53</v>
      </c>
      <c r="BAM16" s="308" t="s">
        <v>53</v>
      </c>
      <c r="BAN16" s="308" t="s">
        <v>53</v>
      </c>
      <c r="BAO16" s="308" t="s">
        <v>53</v>
      </c>
      <c r="BAP16" s="308" t="s">
        <v>53</v>
      </c>
      <c r="BAQ16" s="308" t="s">
        <v>53</v>
      </c>
      <c r="BAR16" s="308" t="s">
        <v>53</v>
      </c>
      <c r="BAS16" s="308" t="s">
        <v>53</v>
      </c>
      <c r="BAT16" s="308" t="s">
        <v>53</v>
      </c>
      <c r="BAU16" s="308" t="s">
        <v>53</v>
      </c>
      <c r="BAV16" s="308" t="s">
        <v>53</v>
      </c>
      <c r="BAW16" s="308" t="s">
        <v>53</v>
      </c>
      <c r="BAX16" s="308" t="s">
        <v>53</v>
      </c>
      <c r="BAY16" s="308" t="s">
        <v>53</v>
      </c>
      <c r="BAZ16" s="308" t="s">
        <v>53</v>
      </c>
      <c r="BBA16" s="308" t="s">
        <v>53</v>
      </c>
      <c r="BBB16" s="308" t="s">
        <v>53</v>
      </c>
      <c r="BBC16" s="308" t="s">
        <v>53</v>
      </c>
      <c r="BBD16" s="308" t="s">
        <v>53</v>
      </c>
      <c r="BBE16" s="308" t="s">
        <v>53</v>
      </c>
      <c r="BBF16" s="308" t="s">
        <v>53</v>
      </c>
      <c r="BBG16" s="308" t="s">
        <v>53</v>
      </c>
      <c r="BBH16" s="308" t="s">
        <v>53</v>
      </c>
      <c r="BBI16" s="308" t="s">
        <v>53</v>
      </c>
      <c r="BBJ16" s="308" t="s">
        <v>53</v>
      </c>
      <c r="BBK16" s="308" t="s">
        <v>53</v>
      </c>
      <c r="BBL16" s="308" t="s">
        <v>53</v>
      </c>
      <c r="BBM16" s="308" t="s">
        <v>53</v>
      </c>
      <c r="BBN16" s="308" t="s">
        <v>53</v>
      </c>
      <c r="BBO16" s="308" t="s">
        <v>53</v>
      </c>
      <c r="BBP16" s="308" t="s">
        <v>53</v>
      </c>
      <c r="BBQ16" s="308" t="s">
        <v>53</v>
      </c>
      <c r="BBR16" s="308" t="s">
        <v>53</v>
      </c>
      <c r="BBS16" s="308" t="s">
        <v>53</v>
      </c>
      <c r="BBT16" s="308" t="s">
        <v>53</v>
      </c>
      <c r="BBU16" s="308" t="s">
        <v>53</v>
      </c>
      <c r="BBV16" s="308" t="s">
        <v>53</v>
      </c>
      <c r="BBW16" s="308" t="s">
        <v>53</v>
      </c>
      <c r="BBX16" s="308" t="s">
        <v>53</v>
      </c>
      <c r="BBY16" s="308" t="s">
        <v>53</v>
      </c>
      <c r="BBZ16" s="308" t="s">
        <v>53</v>
      </c>
      <c r="BCA16" s="308" t="s">
        <v>53</v>
      </c>
      <c r="BCB16" s="308" t="s">
        <v>53</v>
      </c>
      <c r="BCC16" s="308" t="s">
        <v>53</v>
      </c>
      <c r="BCD16" s="308" t="s">
        <v>53</v>
      </c>
      <c r="BCE16" s="308" t="s">
        <v>53</v>
      </c>
      <c r="BCF16" s="308" t="s">
        <v>53</v>
      </c>
      <c r="BCG16" s="308" t="s">
        <v>53</v>
      </c>
      <c r="BCH16" s="308" t="s">
        <v>53</v>
      </c>
      <c r="BCI16" s="308" t="s">
        <v>53</v>
      </c>
      <c r="BCJ16" s="308" t="s">
        <v>53</v>
      </c>
      <c r="BCK16" s="308" t="s">
        <v>53</v>
      </c>
      <c r="BCL16" s="308" t="s">
        <v>53</v>
      </c>
      <c r="BCM16" s="308" t="s">
        <v>53</v>
      </c>
      <c r="BCN16" s="308" t="s">
        <v>53</v>
      </c>
      <c r="BCO16" s="308" t="s">
        <v>53</v>
      </c>
      <c r="BCP16" s="308" t="s">
        <v>53</v>
      </c>
      <c r="BCQ16" s="308" t="s">
        <v>53</v>
      </c>
      <c r="BCR16" s="308" t="s">
        <v>53</v>
      </c>
      <c r="BCS16" s="308" t="s">
        <v>53</v>
      </c>
      <c r="BCT16" s="308" t="s">
        <v>53</v>
      </c>
      <c r="BCU16" s="308" t="s">
        <v>53</v>
      </c>
      <c r="BCV16" s="308" t="s">
        <v>53</v>
      </c>
      <c r="BCW16" s="308" t="s">
        <v>53</v>
      </c>
      <c r="BCX16" s="308" t="s">
        <v>53</v>
      </c>
      <c r="BCY16" s="308" t="s">
        <v>53</v>
      </c>
      <c r="BCZ16" s="308" t="s">
        <v>53</v>
      </c>
      <c r="BDA16" s="308" t="s">
        <v>53</v>
      </c>
      <c r="BDB16" s="308" t="s">
        <v>53</v>
      </c>
      <c r="BDC16" s="308" t="s">
        <v>53</v>
      </c>
      <c r="BDD16" s="308" t="s">
        <v>53</v>
      </c>
      <c r="BDE16" s="308" t="s">
        <v>53</v>
      </c>
      <c r="BDF16" s="308" t="s">
        <v>53</v>
      </c>
      <c r="BDG16" s="308" t="s">
        <v>53</v>
      </c>
      <c r="BDH16" s="308" t="s">
        <v>53</v>
      </c>
      <c r="BDI16" s="308" t="s">
        <v>53</v>
      </c>
      <c r="BDJ16" s="308" t="s">
        <v>53</v>
      </c>
      <c r="BDK16" s="308" t="s">
        <v>53</v>
      </c>
      <c r="BDL16" s="308" t="s">
        <v>53</v>
      </c>
      <c r="BDM16" s="308" t="s">
        <v>53</v>
      </c>
      <c r="BDN16" s="308" t="s">
        <v>53</v>
      </c>
      <c r="BDO16" s="308" t="s">
        <v>53</v>
      </c>
      <c r="BDP16" s="308" t="s">
        <v>53</v>
      </c>
      <c r="BDQ16" s="308" t="s">
        <v>53</v>
      </c>
      <c r="BDR16" s="308" t="s">
        <v>53</v>
      </c>
      <c r="BDS16" s="308" t="s">
        <v>53</v>
      </c>
      <c r="BDT16" s="308" t="s">
        <v>53</v>
      </c>
      <c r="BDU16" s="308" t="s">
        <v>53</v>
      </c>
      <c r="BDV16" s="308" t="s">
        <v>53</v>
      </c>
      <c r="BDW16" s="308" t="s">
        <v>53</v>
      </c>
      <c r="BDX16" s="308" t="s">
        <v>53</v>
      </c>
      <c r="BDY16" s="308" t="s">
        <v>53</v>
      </c>
      <c r="BDZ16" s="308" t="s">
        <v>53</v>
      </c>
      <c r="BEA16" s="308" t="s">
        <v>53</v>
      </c>
      <c r="BEB16" s="308" t="s">
        <v>53</v>
      </c>
      <c r="BEC16" s="308" t="s">
        <v>53</v>
      </c>
      <c r="BED16" s="308" t="s">
        <v>53</v>
      </c>
      <c r="BEE16" s="308" t="s">
        <v>53</v>
      </c>
      <c r="BEF16" s="308" t="s">
        <v>53</v>
      </c>
      <c r="BEG16" s="308" t="s">
        <v>53</v>
      </c>
      <c r="BEH16" s="308" t="s">
        <v>53</v>
      </c>
      <c r="BEI16" s="308" t="s">
        <v>53</v>
      </c>
      <c r="BEJ16" s="308" t="s">
        <v>53</v>
      </c>
      <c r="BEK16" s="308" t="s">
        <v>53</v>
      </c>
      <c r="BEL16" s="308" t="s">
        <v>53</v>
      </c>
      <c r="BEM16" s="308" t="s">
        <v>53</v>
      </c>
      <c r="BEN16" s="308" t="s">
        <v>53</v>
      </c>
      <c r="BEO16" s="308" t="s">
        <v>53</v>
      </c>
      <c r="BEP16" s="308" t="s">
        <v>53</v>
      </c>
      <c r="BEQ16" s="308" t="s">
        <v>53</v>
      </c>
      <c r="BER16" s="308" t="s">
        <v>53</v>
      </c>
      <c r="BES16" s="308" t="s">
        <v>53</v>
      </c>
      <c r="BET16" s="308" t="s">
        <v>53</v>
      </c>
      <c r="BEU16" s="308" t="s">
        <v>53</v>
      </c>
      <c r="BEV16" s="308" t="s">
        <v>53</v>
      </c>
      <c r="BEW16" s="308" t="s">
        <v>53</v>
      </c>
      <c r="BEX16" s="308" t="s">
        <v>53</v>
      </c>
      <c r="BEY16" s="308" t="s">
        <v>53</v>
      </c>
      <c r="BEZ16" s="308" t="s">
        <v>53</v>
      </c>
      <c r="BFA16" s="308" t="s">
        <v>53</v>
      </c>
      <c r="BFB16" s="308" t="s">
        <v>53</v>
      </c>
      <c r="BFC16" s="308" t="s">
        <v>53</v>
      </c>
      <c r="BFD16" s="308" t="s">
        <v>53</v>
      </c>
      <c r="BFE16" s="308" t="s">
        <v>53</v>
      </c>
      <c r="BFF16" s="308" t="s">
        <v>53</v>
      </c>
      <c r="BFG16" s="308" t="s">
        <v>53</v>
      </c>
      <c r="BFH16" s="308" t="s">
        <v>53</v>
      </c>
      <c r="BFI16" s="308" t="s">
        <v>53</v>
      </c>
      <c r="BFJ16" s="308" t="s">
        <v>53</v>
      </c>
      <c r="BFK16" s="308" t="s">
        <v>53</v>
      </c>
      <c r="BFL16" s="308" t="s">
        <v>53</v>
      </c>
      <c r="BFM16" s="308" t="s">
        <v>53</v>
      </c>
      <c r="BFN16" s="308" t="s">
        <v>53</v>
      </c>
      <c r="BFO16" s="308" t="s">
        <v>53</v>
      </c>
      <c r="BFP16" s="308" t="s">
        <v>53</v>
      </c>
      <c r="BFQ16" s="308" t="s">
        <v>53</v>
      </c>
      <c r="BFR16" s="308" t="s">
        <v>53</v>
      </c>
      <c r="BFS16" s="308" t="s">
        <v>53</v>
      </c>
      <c r="BFT16" s="308" t="s">
        <v>53</v>
      </c>
      <c r="BFU16" s="308" t="s">
        <v>53</v>
      </c>
      <c r="BFV16" s="308" t="s">
        <v>53</v>
      </c>
      <c r="BFW16" s="308" t="s">
        <v>53</v>
      </c>
      <c r="BFX16" s="308" t="s">
        <v>53</v>
      </c>
      <c r="BFY16" s="308" t="s">
        <v>53</v>
      </c>
      <c r="BFZ16" s="308" t="s">
        <v>53</v>
      </c>
      <c r="BGA16" s="308" t="s">
        <v>53</v>
      </c>
      <c r="BGB16" s="308" t="s">
        <v>53</v>
      </c>
      <c r="BGC16" s="308" t="s">
        <v>53</v>
      </c>
      <c r="BGD16" s="308" t="s">
        <v>53</v>
      </c>
      <c r="BGE16" s="308" t="s">
        <v>53</v>
      </c>
      <c r="BGF16" s="308" t="s">
        <v>53</v>
      </c>
      <c r="BGG16" s="308" t="s">
        <v>53</v>
      </c>
      <c r="BGH16" s="308" t="s">
        <v>53</v>
      </c>
      <c r="BGI16" s="308" t="s">
        <v>53</v>
      </c>
      <c r="BGJ16" s="308" t="s">
        <v>53</v>
      </c>
      <c r="BGK16" s="308" t="s">
        <v>53</v>
      </c>
      <c r="BGL16" s="308" t="s">
        <v>53</v>
      </c>
      <c r="BGM16" s="308" t="s">
        <v>53</v>
      </c>
      <c r="BGN16" s="308" t="s">
        <v>53</v>
      </c>
      <c r="BGO16" s="308" t="s">
        <v>53</v>
      </c>
      <c r="BGP16" s="308" t="s">
        <v>53</v>
      </c>
      <c r="BGQ16" s="308" t="s">
        <v>53</v>
      </c>
      <c r="BGR16" s="308" t="s">
        <v>53</v>
      </c>
      <c r="BGS16" s="308" t="s">
        <v>53</v>
      </c>
      <c r="BGT16" s="308" t="s">
        <v>53</v>
      </c>
      <c r="BGU16" s="308" t="s">
        <v>53</v>
      </c>
      <c r="BGV16" s="308" t="s">
        <v>53</v>
      </c>
      <c r="BGW16" s="308" t="s">
        <v>53</v>
      </c>
      <c r="BGX16" s="308" t="s">
        <v>53</v>
      </c>
      <c r="BGY16" s="308" t="s">
        <v>53</v>
      </c>
      <c r="BGZ16" s="308" t="s">
        <v>53</v>
      </c>
      <c r="BHA16" s="308" t="s">
        <v>53</v>
      </c>
      <c r="BHB16" s="308" t="s">
        <v>53</v>
      </c>
      <c r="BHC16" s="308" t="s">
        <v>53</v>
      </c>
      <c r="BHD16" s="308" t="s">
        <v>53</v>
      </c>
      <c r="BHE16" s="308" t="s">
        <v>53</v>
      </c>
      <c r="BHF16" s="308" t="s">
        <v>53</v>
      </c>
      <c r="BHG16" s="308" t="s">
        <v>53</v>
      </c>
      <c r="BHH16" s="308" t="s">
        <v>53</v>
      </c>
      <c r="BHI16" s="308" t="s">
        <v>53</v>
      </c>
      <c r="BHJ16" s="308" t="s">
        <v>53</v>
      </c>
      <c r="BHK16" s="308" t="s">
        <v>53</v>
      </c>
      <c r="BHL16" s="308" t="s">
        <v>53</v>
      </c>
      <c r="BHM16" s="308" t="s">
        <v>53</v>
      </c>
      <c r="BHN16" s="308" t="s">
        <v>53</v>
      </c>
      <c r="BHO16" s="308" t="s">
        <v>53</v>
      </c>
      <c r="BHP16" s="308" t="s">
        <v>53</v>
      </c>
      <c r="BHQ16" s="308" t="s">
        <v>53</v>
      </c>
      <c r="BHR16" s="308" t="s">
        <v>53</v>
      </c>
      <c r="BHS16" s="308" t="s">
        <v>53</v>
      </c>
      <c r="BHT16" s="308" t="s">
        <v>53</v>
      </c>
      <c r="BHU16" s="308" t="s">
        <v>53</v>
      </c>
      <c r="BHV16" s="308" t="s">
        <v>53</v>
      </c>
      <c r="BHW16" s="308" t="s">
        <v>53</v>
      </c>
      <c r="BHX16" s="308" t="s">
        <v>53</v>
      </c>
      <c r="BHY16" s="308" t="s">
        <v>53</v>
      </c>
      <c r="BHZ16" s="308" t="s">
        <v>53</v>
      </c>
      <c r="BIA16" s="308" t="s">
        <v>53</v>
      </c>
      <c r="BIB16" s="308" t="s">
        <v>53</v>
      </c>
      <c r="BIC16" s="308" t="s">
        <v>53</v>
      </c>
      <c r="BID16" s="308" t="s">
        <v>53</v>
      </c>
      <c r="BIE16" s="308" t="s">
        <v>53</v>
      </c>
      <c r="BIF16" s="308" t="s">
        <v>53</v>
      </c>
      <c r="BIG16" s="308" t="s">
        <v>53</v>
      </c>
      <c r="BIH16" s="308" t="s">
        <v>53</v>
      </c>
      <c r="BII16" s="308" t="s">
        <v>53</v>
      </c>
      <c r="BIJ16" s="308" t="s">
        <v>53</v>
      </c>
      <c r="BIK16" s="308" t="s">
        <v>53</v>
      </c>
      <c r="BIL16" s="308" t="s">
        <v>53</v>
      </c>
      <c r="BIM16" s="308" t="s">
        <v>53</v>
      </c>
      <c r="BIN16" s="308" t="s">
        <v>53</v>
      </c>
      <c r="BIO16" s="308" t="s">
        <v>53</v>
      </c>
      <c r="BIP16" s="308" t="s">
        <v>53</v>
      </c>
      <c r="BIQ16" s="308" t="s">
        <v>53</v>
      </c>
      <c r="BIR16" s="308" t="s">
        <v>53</v>
      </c>
      <c r="BIS16" s="308" t="s">
        <v>53</v>
      </c>
      <c r="BIT16" s="308" t="s">
        <v>53</v>
      </c>
      <c r="BIU16" s="308" t="s">
        <v>53</v>
      </c>
      <c r="BIV16" s="308" t="s">
        <v>53</v>
      </c>
      <c r="BIW16" s="308" t="s">
        <v>53</v>
      </c>
      <c r="BIX16" s="308" t="s">
        <v>53</v>
      </c>
      <c r="BIY16" s="308" t="s">
        <v>53</v>
      </c>
      <c r="BIZ16" s="308" t="s">
        <v>53</v>
      </c>
      <c r="BJA16" s="308" t="s">
        <v>53</v>
      </c>
      <c r="BJB16" s="308" t="s">
        <v>53</v>
      </c>
      <c r="BJC16" s="308" t="s">
        <v>53</v>
      </c>
      <c r="BJD16" s="308" t="s">
        <v>53</v>
      </c>
      <c r="BJE16" s="308" t="s">
        <v>53</v>
      </c>
      <c r="BJF16" s="308" t="s">
        <v>53</v>
      </c>
      <c r="BJG16" s="308" t="s">
        <v>53</v>
      </c>
      <c r="BJH16" s="308" t="s">
        <v>53</v>
      </c>
      <c r="BJI16" s="308" t="s">
        <v>53</v>
      </c>
      <c r="BJJ16" s="308" t="s">
        <v>53</v>
      </c>
      <c r="BJK16" s="308" t="s">
        <v>53</v>
      </c>
      <c r="BJL16" s="308" t="s">
        <v>53</v>
      </c>
      <c r="BJM16" s="308" t="s">
        <v>53</v>
      </c>
      <c r="BJN16" s="308" t="s">
        <v>53</v>
      </c>
      <c r="BJO16" s="308" t="s">
        <v>53</v>
      </c>
      <c r="BJP16" s="308" t="s">
        <v>53</v>
      </c>
      <c r="BJQ16" s="308" t="s">
        <v>53</v>
      </c>
      <c r="BJR16" s="308" t="s">
        <v>53</v>
      </c>
      <c r="BJS16" s="308" t="s">
        <v>53</v>
      </c>
      <c r="BJT16" s="308" t="s">
        <v>53</v>
      </c>
      <c r="BJU16" s="308" t="s">
        <v>53</v>
      </c>
      <c r="BJV16" s="308" t="s">
        <v>53</v>
      </c>
      <c r="BJW16" s="308" t="s">
        <v>53</v>
      </c>
      <c r="BJX16" s="308" t="s">
        <v>53</v>
      </c>
      <c r="BJY16" s="308" t="s">
        <v>53</v>
      </c>
      <c r="BJZ16" s="308" t="s">
        <v>53</v>
      </c>
      <c r="BKA16" s="308" t="s">
        <v>53</v>
      </c>
      <c r="BKB16" s="308" t="s">
        <v>53</v>
      </c>
      <c r="BKC16" s="308" t="s">
        <v>53</v>
      </c>
      <c r="BKD16" s="308" t="s">
        <v>53</v>
      </c>
      <c r="BKE16" s="308" t="s">
        <v>53</v>
      </c>
      <c r="BKF16" s="308" t="s">
        <v>53</v>
      </c>
      <c r="BKG16" s="308" t="s">
        <v>53</v>
      </c>
      <c r="BKH16" s="308" t="s">
        <v>53</v>
      </c>
      <c r="BKI16" s="308" t="s">
        <v>53</v>
      </c>
      <c r="BKJ16" s="308" t="s">
        <v>53</v>
      </c>
      <c r="BKK16" s="308" t="s">
        <v>53</v>
      </c>
      <c r="BKL16" s="308" t="s">
        <v>53</v>
      </c>
      <c r="BKM16" s="308" t="s">
        <v>53</v>
      </c>
      <c r="BKN16" s="308" t="s">
        <v>53</v>
      </c>
      <c r="BKO16" s="308" t="s">
        <v>53</v>
      </c>
      <c r="BKP16" s="308" t="s">
        <v>53</v>
      </c>
      <c r="BKQ16" s="308" t="s">
        <v>53</v>
      </c>
      <c r="BKR16" s="308" t="s">
        <v>53</v>
      </c>
      <c r="BKS16" s="308" t="s">
        <v>53</v>
      </c>
      <c r="BKT16" s="308" t="s">
        <v>53</v>
      </c>
      <c r="BKU16" s="308" t="s">
        <v>53</v>
      </c>
      <c r="BKV16" s="308" t="s">
        <v>53</v>
      </c>
      <c r="BKW16" s="308" t="s">
        <v>53</v>
      </c>
      <c r="BKX16" s="308" t="s">
        <v>53</v>
      </c>
      <c r="BKY16" s="308" t="s">
        <v>53</v>
      </c>
      <c r="BKZ16" s="308" t="s">
        <v>53</v>
      </c>
      <c r="BLA16" s="308" t="s">
        <v>53</v>
      </c>
      <c r="BLB16" s="308" t="s">
        <v>53</v>
      </c>
      <c r="BLC16" s="308" t="s">
        <v>53</v>
      </c>
      <c r="BLD16" s="308" t="s">
        <v>53</v>
      </c>
      <c r="BLE16" s="308" t="s">
        <v>53</v>
      </c>
      <c r="BLF16" s="308" t="s">
        <v>53</v>
      </c>
      <c r="BLG16" s="308" t="s">
        <v>53</v>
      </c>
      <c r="BLH16" s="308" t="s">
        <v>53</v>
      </c>
      <c r="BLI16" s="308" t="s">
        <v>53</v>
      </c>
      <c r="BLJ16" s="308" t="s">
        <v>53</v>
      </c>
      <c r="BLK16" s="308" t="s">
        <v>53</v>
      </c>
      <c r="BLL16" s="308" t="s">
        <v>53</v>
      </c>
      <c r="BLM16" s="308" t="s">
        <v>53</v>
      </c>
      <c r="BLN16" s="308" t="s">
        <v>53</v>
      </c>
      <c r="BLO16" s="308" t="s">
        <v>53</v>
      </c>
      <c r="BLP16" s="308" t="s">
        <v>53</v>
      </c>
      <c r="BLQ16" s="308" t="s">
        <v>53</v>
      </c>
      <c r="BLR16" s="308" t="s">
        <v>53</v>
      </c>
      <c r="BLS16" s="308" t="s">
        <v>53</v>
      </c>
      <c r="BLT16" s="308" t="s">
        <v>53</v>
      </c>
      <c r="BLU16" s="308" t="s">
        <v>53</v>
      </c>
      <c r="BLV16" s="308" t="s">
        <v>53</v>
      </c>
      <c r="BLW16" s="308" t="s">
        <v>53</v>
      </c>
      <c r="BLX16" s="308" t="s">
        <v>53</v>
      </c>
      <c r="BLY16" s="308" t="s">
        <v>53</v>
      </c>
      <c r="BLZ16" s="308" t="s">
        <v>53</v>
      </c>
      <c r="BMA16" s="308" t="s">
        <v>53</v>
      </c>
      <c r="BMB16" s="308" t="s">
        <v>53</v>
      </c>
      <c r="BMC16" s="308" t="s">
        <v>53</v>
      </c>
      <c r="BMD16" s="308" t="s">
        <v>53</v>
      </c>
      <c r="BME16" s="308" t="s">
        <v>53</v>
      </c>
      <c r="BMF16" s="308" t="s">
        <v>53</v>
      </c>
      <c r="BMG16" s="308" t="s">
        <v>53</v>
      </c>
      <c r="BMH16" s="308" t="s">
        <v>53</v>
      </c>
      <c r="BMI16" s="308" t="s">
        <v>53</v>
      </c>
      <c r="BMJ16" s="308" t="s">
        <v>53</v>
      </c>
      <c r="BMK16" s="308" t="s">
        <v>53</v>
      </c>
      <c r="BML16" s="308" t="s">
        <v>53</v>
      </c>
      <c r="BMM16" s="308" t="s">
        <v>53</v>
      </c>
      <c r="BMN16" s="308" t="s">
        <v>53</v>
      </c>
      <c r="BMO16" s="308" t="s">
        <v>53</v>
      </c>
      <c r="BMP16" s="308" t="s">
        <v>53</v>
      </c>
      <c r="BMQ16" s="308" t="s">
        <v>53</v>
      </c>
      <c r="BMR16" s="308" t="s">
        <v>53</v>
      </c>
      <c r="BMS16" s="308" t="s">
        <v>53</v>
      </c>
      <c r="BMT16" s="308" t="s">
        <v>53</v>
      </c>
      <c r="BMU16" s="308" t="s">
        <v>53</v>
      </c>
      <c r="BMV16" s="308" t="s">
        <v>53</v>
      </c>
      <c r="BMW16" s="308" t="s">
        <v>53</v>
      </c>
      <c r="BMX16" s="308" t="s">
        <v>53</v>
      </c>
      <c r="BMY16" s="308" t="s">
        <v>53</v>
      </c>
      <c r="BMZ16" s="308" t="s">
        <v>53</v>
      </c>
      <c r="BNA16" s="308" t="s">
        <v>53</v>
      </c>
      <c r="BNB16" s="308" t="s">
        <v>53</v>
      </c>
      <c r="BNC16" s="308" t="s">
        <v>53</v>
      </c>
      <c r="BND16" s="308" t="s">
        <v>53</v>
      </c>
      <c r="BNE16" s="308" t="s">
        <v>53</v>
      </c>
      <c r="BNF16" s="308" t="s">
        <v>53</v>
      </c>
      <c r="BNG16" s="308" t="s">
        <v>53</v>
      </c>
      <c r="BNH16" s="308" t="s">
        <v>53</v>
      </c>
      <c r="BNI16" s="308" t="s">
        <v>53</v>
      </c>
      <c r="BNJ16" s="308" t="s">
        <v>53</v>
      </c>
      <c r="BNK16" s="308" t="s">
        <v>53</v>
      </c>
      <c r="BNL16" s="308" t="s">
        <v>53</v>
      </c>
      <c r="BNM16" s="308" t="s">
        <v>53</v>
      </c>
      <c r="BNN16" s="308" t="s">
        <v>53</v>
      </c>
      <c r="BNO16" s="308" t="s">
        <v>53</v>
      </c>
      <c r="BNP16" s="308" t="s">
        <v>53</v>
      </c>
      <c r="BNQ16" s="308" t="s">
        <v>53</v>
      </c>
      <c r="BNR16" s="308" t="s">
        <v>53</v>
      </c>
      <c r="BNS16" s="308" t="s">
        <v>53</v>
      </c>
      <c r="BNT16" s="308" t="s">
        <v>53</v>
      </c>
      <c r="BNU16" s="308" t="s">
        <v>53</v>
      </c>
      <c r="BNV16" s="308" t="s">
        <v>53</v>
      </c>
      <c r="BNW16" s="308" t="s">
        <v>53</v>
      </c>
      <c r="BNX16" s="308" t="s">
        <v>53</v>
      </c>
      <c r="BNY16" s="308" t="s">
        <v>53</v>
      </c>
      <c r="BNZ16" s="308" t="s">
        <v>53</v>
      </c>
      <c r="BOA16" s="308" t="s">
        <v>53</v>
      </c>
      <c r="BOB16" s="308" t="s">
        <v>53</v>
      </c>
      <c r="BOC16" s="308" t="s">
        <v>53</v>
      </c>
      <c r="BOD16" s="308" t="s">
        <v>53</v>
      </c>
      <c r="BOE16" s="308" t="s">
        <v>53</v>
      </c>
      <c r="BOF16" s="308" t="s">
        <v>53</v>
      </c>
      <c r="BOG16" s="308" t="s">
        <v>53</v>
      </c>
      <c r="BOH16" s="308" t="s">
        <v>53</v>
      </c>
      <c r="BOI16" s="308" t="s">
        <v>53</v>
      </c>
      <c r="BOJ16" s="308" t="s">
        <v>53</v>
      </c>
      <c r="BOK16" s="308" t="s">
        <v>53</v>
      </c>
      <c r="BOL16" s="308" t="s">
        <v>53</v>
      </c>
      <c r="BOM16" s="308" t="s">
        <v>53</v>
      </c>
      <c r="BON16" s="308" t="s">
        <v>53</v>
      </c>
      <c r="BOO16" s="308" t="s">
        <v>53</v>
      </c>
      <c r="BOP16" s="308" t="s">
        <v>53</v>
      </c>
      <c r="BOQ16" s="308" t="s">
        <v>53</v>
      </c>
      <c r="BOR16" s="308" t="s">
        <v>53</v>
      </c>
      <c r="BOS16" s="308" t="s">
        <v>53</v>
      </c>
      <c r="BOT16" s="308" t="s">
        <v>53</v>
      </c>
      <c r="BOU16" s="308" t="s">
        <v>53</v>
      </c>
      <c r="BOV16" s="308" t="s">
        <v>53</v>
      </c>
      <c r="BOW16" s="308" t="s">
        <v>53</v>
      </c>
      <c r="BOX16" s="308" t="s">
        <v>53</v>
      </c>
      <c r="BOY16" s="308" t="s">
        <v>53</v>
      </c>
      <c r="BOZ16" s="308" t="s">
        <v>53</v>
      </c>
      <c r="BPA16" s="308" t="s">
        <v>53</v>
      </c>
      <c r="BPB16" s="308" t="s">
        <v>53</v>
      </c>
      <c r="BPC16" s="308" t="s">
        <v>53</v>
      </c>
      <c r="BPD16" s="308" t="s">
        <v>53</v>
      </c>
      <c r="BPE16" s="308" t="s">
        <v>53</v>
      </c>
      <c r="BPF16" s="308" t="s">
        <v>53</v>
      </c>
      <c r="BPG16" s="308" t="s">
        <v>53</v>
      </c>
      <c r="BPH16" s="308" t="s">
        <v>53</v>
      </c>
      <c r="BPI16" s="308" t="s">
        <v>53</v>
      </c>
      <c r="BPJ16" s="308" t="s">
        <v>53</v>
      </c>
      <c r="BPK16" s="308" t="s">
        <v>53</v>
      </c>
      <c r="BPL16" s="308" t="s">
        <v>53</v>
      </c>
      <c r="BPM16" s="308" t="s">
        <v>53</v>
      </c>
      <c r="BPN16" s="308" t="s">
        <v>53</v>
      </c>
      <c r="BPO16" s="308" t="s">
        <v>53</v>
      </c>
      <c r="BPP16" s="308" t="s">
        <v>53</v>
      </c>
      <c r="BPQ16" s="308" t="s">
        <v>53</v>
      </c>
      <c r="BPR16" s="308" t="s">
        <v>53</v>
      </c>
      <c r="BPS16" s="308" t="s">
        <v>53</v>
      </c>
      <c r="BPT16" s="308" t="s">
        <v>53</v>
      </c>
      <c r="BPU16" s="308" t="s">
        <v>53</v>
      </c>
      <c r="BPV16" s="308" t="s">
        <v>53</v>
      </c>
      <c r="BPW16" s="308" t="s">
        <v>53</v>
      </c>
      <c r="BPX16" s="308" t="s">
        <v>53</v>
      </c>
      <c r="BPY16" s="308" t="s">
        <v>53</v>
      </c>
      <c r="BPZ16" s="308" t="s">
        <v>53</v>
      </c>
      <c r="BQA16" s="308" t="s">
        <v>53</v>
      </c>
      <c r="BQB16" s="308" t="s">
        <v>53</v>
      </c>
      <c r="BQC16" s="308" t="s">
        <v>53</v>
      </c>
      <c r="BQD16" s="308" t="s">
        <v>53</v>
      </c>
      <c r="BQE16" s="308" t="s">
        <v>53</v>
      </c>
      <c r="BQF16" s="308" t="s">
        <v>53</v>
      </c>
      <c r="BQG16" s="308" t="s">
        <v>53</v>
      </c>
      <c r="BQH16" s="308" t="s">
        <v>53</v>
      </c>
      <c r="BQI16" s="308" t="s">
        <v>53</v>
      </c>
      <c r="BQJ16" s="308" t="s">
        <v>53</v>
      </c>
      <c r="BQK16" s="308" t="s">
        <v>53</v>
      </c>
      <c r="BQL16" s="308" t="s">
        <v>53</v>
      </c>
      <c r="BQM16" s="308" t="s">
        <v>53</v>
      </c>
      <c r="BQN16" s="308" t="s">
        <v>53</v>
      </c>
      <c r="BQO16" s="308" t="s">
        <v>53</v>
      </c>
      <c r="BQP16" s="308" t="s">
        <v>53</v>
      </c>
      <c r="BQQ16" s="308" t="s">
        <v>53</v>
      </c>
      <c r="BQR16" s="308" t="s">
        <v>53</v>
      </c>
      <c r="BQS16" s="308" t="s">
        <v>53</v>
      </c>
      <c r="BQT16" s="308" t="s">
        <v>53</v>
      </c>
      <c r="BQU16" s="308" t="s">
        <v>53</v>
      </c>
      <c r="BQV16" s="308" t="s">
        <v>53</v>
      </c>
      <c r="BQW16" s="308" t="s">
        <v>53</v>
      </c>
      <c r="BQX16" s="308" t="s">
        <v>53</v>
      </c>
      <c r="BQY16" s="308" t="s">
        <v>53</v>
      </c>
      <c r="BQZ16" s="308" t="s">
        <v>53</v>
      </c>
      <c r="BRA16" s="308" t="s">
        <v>53</v>
      </c>
      <c r="BRB16" s="308" t="s">
        <v>53</v>
      </c>
      <c r="BRC16" s="308" t="s">
        <v>53</v>
      </c>
      <c r="BRD16" s="308" t="s">
        <v>53</v>
      </c>
      <c r="BRE16" s="308" t="s">
        <v>53</v>
      </c>
      <c r="BRF16" s="308" t="s">
        <v>53</v>
      </c>
      <c r="BRG16" s="308" t="s">
        <v>53</v>
      </c>
      <c r="BRH16" s="308" t="s">
        <v>53</v>
      </c>
      <c r="BRI16" s="308" t="s">
        <v>53</v>
      </c>
      <c r="BRJ16" s="308" t="s">
        <v>53</v>
      </c>
      <c r="BRK16" s="308" t="s">
        <v>53</v>
      </c>
      <c r="BRL16" s="308" t="s">
        <v>53</v>
      </c>
      <c r="BRM16" s="308" t="s">
        <v>53</v>
      </c>
      <c r="BRN16" s="308" t="s">
        <v>53</v>
      </c>
      <c r="BRO16" s="308" t="s">
        <v>53</v>
      </c>
      <c r="BRP16" s="308" t="s">
        <v>53</v>
      </c>
      <c r="BRQ16" s="308" t="s">
        <v>53</v>
      </c>
      <c r="BRR16" s="308" t="s">
        <v>53</v>
      </c>
      <c r="BRS16" s="308" t="s">
        <v>53</v>
      </c>
      <c r="BRT16" s="308" t="s">
        <v>53</v>
      </c>
      <c r="BRU16" s="308" t="s">
        <v>53</v>
      </c>
      <c r="BRV16" s="308" t="s">
        <v>53</v>
      </c>
      <c r="BRW16" s="308" t="s">
        <v>53</v>
      </c>
      <c r="BRX16" s="308" t="s">
        <v>53</v>
      </c>
      <c r="BRY16" s="308" t="s">
        <v>53</v>
      </c>
      <c r="BRZ16" s="308" t="s">
        <v>53</v>
      </c>
      <c r="BSA16" s="308" t="s">
        <v>53</v>
      </c>
      <c r="BSB16" s="308" t="s">
        <v>53</v>
      </c>
      <c r="BSC16" s="308" t="s">
        <v>53</v>
      </c>
      <c r="BSD16" s="308" t="s">
        <v>53</v>
      </c>
      <c r="BSE16" s="308" t="s">
        <v>53</v>
      </c>
      <c r="BSF16" s="308" t="s">
        <v>53</v>
      </c>
      <c r="BSG16" s="308" t="s">
        <v>53</v>
      </c>
      <c r="BSH16" s="308" t="s">
        <v>53</v>
      </c>
      <c r="BSI16" s="308" t="s">
        <v>53</v>
      </c>
      <c r="BSJ16" s="308" t="s">
        <v>53</v>
      </c>
      <c r="BSK16" s="308" t="s">
        <v>53</v>
      </c>
      <c r="BSL16" s="308" t="s">
        <v>53</v>
      </c>
      <c r="BSM16" s="308" t="s">
        <v>53</v>
      </c>
      <c r="BSN16" s="308" t="s">
        <v>53</v>
      </c>
      <c r="BSO16" s="308" t="s">
        <v>53</v>
      </c>
      <c r="BSP16" s="308" t="s">
        <v>53</v>
      </c>
      <c r="BSQ16" s="308" t="s">
        <v>53</v>
      </c>
      <c r="BSR16" s="308" t="s">
        <v>53</v>
      </c>
      <c r="BSS16" s="308" t="s">
        <v>53</v>
      </c>
      <c r="BST16" s="308" t="s">
        <v>53</v>
      </c>
      <c r="BSU16" s="308" t="s">
        <v>53</v>
      </c>
      <c r="BSV16" s="308" t="s">
        <v>53</v>
      </c>
      <c r="BSW16" s="308" t="s">
        <v>53</v>
      </c>
      <c r="BSX16" s="308" t="s">
        <v>53</v>
      </c>
      <c r="BSY16" s="308" t="s">
        <v>53</v>
      </c>
      <c r="BSZ16" s="308" t="s">
        <v>53</v>
      </c>
      <c r="BTA16" s="308" t="s">
        <v>53</v>
      </c>
      <c r="BTB16" s="308" t="s">
        <v>53</v>
      </c>
      <c r="BTC16" s="308" t="s">
        <v>53</v>
      </c>
      <c r="BTD16" s="308" t="s">
        <v>53</v>
      </c>
      <c r="BTE16" s="308" t="s">
        <v>53</v>
      </c>
      <c r="BTF16" s="308" t="s">
        <v>53</v>
      </c>
      <c r="BTG16" s="308" t="s">
        <v>53</v>
      </c>
      <c r="BTH16" s="308" t="s">
        <v>53</v>
      </c>
      <c r="BTI16" s="308" t="s">
        <v>53</v>
      </c>
      <c r="BTJ16" s="308" t="s">
        <v>53</v>
      </c>
      <c r="BTK16" s="308" t="s">
        <v>53</v>
      </c>
      <c r="BTL16" s="308" t="s">
        <v>53</v>
      </c>
      <c r="BTM16" s="308" t="s">
        <v>53</v>
      </c>
      <c r="BTN16" s="308" t="s">
        <v>53</v>
      </c>
      <c r="BTO16" s="308" t="s">
        <v>53</v>
      </c>
      <c r="BTP16" s="308" t="s">
        <v>53</v>
      </c>
      <c r="BTQ16" s="308" t="s">
        <v>53</v>
      </c>
      <c r="BTR16" s="308" t="s">
        <v>53</v>
      </c>
      <c r="BTS16" s="308" t="s">
        <v>53</v>
      </c>
      <c r="BTT16" s="308" t="s">
        <v>53</v>
      </c>
      <c r="BTU16" s="308" t="s">
        <v>53</v>
      </c>
      <c r="BTV16" s="308" t="s">
        <v>53</v>
      </c>
      <c r="BTW16" s="308" t="s">
        <v>53</v>
      </c>
      <c r="BTX16" s="308" t="s">
        <v>53</v>
      </c>
      <c r="BTY16" s="308" t="s">
        <v>53</v>
      </c>
      <c r="BTZ16" s="308" t="s">
        <v>53</v>
      </c>
      <c r="BUA16" s="308" t="s">
        <v>53</v>
      </c>
      <c r="BUB16" s="308" t="s">
        <v>53</v>
      </c>
      <c r="BUC16" s="308" t="s">
        <v>53</v>
      </c>
      <c r="BUD16" s="308" t="s">
        <v>53</v>
      </c>
      <c r="BUE16" s="308" t="s">
        <v>53</v>
      </c>
      <c r="BUF16" s="308" t="s">
        <v>53</v>
      </c>
      <c r="BUG16" s="308" t="s">
        <v>53</v>
      </c>
      <c r="BUH16" s="308" t="s">
        <v>53</v>
      </c>
      <c r="BUI16" s="308" t="s">
        <v>53</v>
      </c>
      <c r="BUJ16" s="308" t="s">
        <v>53</v>
      </c>
      <c r="BUK16" s="308" t="s">
        <v>53</v>
      </c>
      <c r="BUL16" s="308" t="s">
        <v>53</v>
      </c>
      <c r="BUM16" s="308" t="s">
        <v>53</v>
      </c>
      <c r="BUN16" s="308" t="s">
        <v>53</v>
      </c>
      <c r="BUO16" s="308" t="s">
        <v>53</v>
      </c>
      <c r="BUP16" s="308" t="s">
        <v>53</v>
      </c>
      <c r="BUQ16" s="308" t="s">
        <v>53</v>
      </c>
      <c r="BUR16" s="308" t="s">
        <v>53</v>
      </c>
      <c r="BUS16" s="308" t="s">
        <v>53</v>
      </c>
      <c r="BUT16" s="308" t="s">
        <v>53</v>
      </c>
      <c r="BUU16" s="308" t="s">
        <v>53</v>
      </c>
      <c r="BUV16" s="308" t="s">
        <v>53</v>
      </c>
      <c r="BUW16" s="308" t="s">
        <v>53</v>
      </c>
      <c r="BUX16" s="308" t="s">
        <v>53</v>
      </c>
      <c r="BUY16" s="308" t="s">
        <v>53</v>
      </c>
      <c r="BUZ16" s="308" t="s">
        <v>53</v>
      </c>
      <c r="BVA16" s="308" t="s">
        <v>53</v>
      </c>
      <c r="BVB16" s="308" t="s">
        <v>53</v>
      </c>
      <c r="BVC16" s="308" t="s">
        <v>53</v>
      </c>
      <c r="BVD16" s="308" t="s">
        <v>53</v>
      </c>
      <c r="BVE16" s="308" t="s">
        <v>53</v>
      </c>
      <c r="BVF16" s="308" t="s">
        <v>53</v>
      </c>
      <c r="BVG16" s="308" t="s">
        <v>53</v>
      </c>
      <c r="BVH16" s="308" t="s">
        <v>53</v>
      </c>
      <c r="BVI16" s="308" t="s">
        <v>53</v>
      </c>
      <c r="BVJ16" s="308" t="s">
        <v>53</v>
      </c>
      <c r="BVK16" s="308" t="s">
        <v>53</v>
      </c>
      <c r="BVL16" s="308" t="s">
        <v>53</v>
      </c>
      <c r="BVM16" s="308" t="s">
        <v>53</v>
      </c>
      <c r="BVN16" s="308" t="s">
        <v>53</v>
      </c>
      <c r="BVO16" s="308" t="s">
        <v>53</v>
      </c>
      <c r="BVP16" s="308" t="s">
        <v>53</v>
      </c>
      <c r="BVQ16" s="308" t="s">
        <v>53</v>
      </c>
      <c r="BVR16" s="308" t="s">
        <v>53</v>
      </c>
      <c r="BVS16" s="308" t="s">
        <v>53</v>
      </c>
      <c r="BVT16" s="308" t="s">
        <v>53</v>
      </c>
      <c r="BVU16" s="308" t="s">
        <v>53</v>
      </c>
      <c r="BVV16" s="308" t="s">
        <v>53</v>
      </c>
      <c r="BVW16" s="308" t="s">
        <v>53</v>
      </c>
      <c r="BVX16" s="308" t="s">
        <v>53</v>
      </c>
      <c r="BVY16" s="308" t="s">
        <v>53</v>
      </c>
      <c r="BVZ16" s="308" t="s">
        <v>53</v>
      </c>
      <c r="BWA16" s="308" t="s">
        <v>53</v>
      </c>
      <c r="BWB16" s="308" t="s">
        <v>53</v>
      </c>
      <c r="BWC16" s="308" t="s">
        <v>53</v>
      </c>
      <c r="BWD16" s="308" t="s">
        <v>53</v>
      </c>
      <c r="BWE16" s="308" t="s">
        <v>53</v>
      </c>
      <c r="BWF16" s="308" t="s">
        <v>53</v>
      </c>
      <c r="BWG16" s="308" t="s">
        <v>53</v>
      </c>
      <c r="BWH16" s="308" t="s">
        <v>53</v>
      </c>
      <c r="BWI16" s="308" t="s">
        <v>53</v>
      </c>
      <c r="BWJ16" s="308" t="s">
        <v>53</v>
      </c>
      <c r="BWK16" s="308" t="s">
        <v>53</v>
      </c>
      <c r="BWL16" s="308" t="s">
        <v>53</v>
      </c>
      <c r="BWM16" s="308" t="s">
        <v>53</v>
      </c>
      <c r="BWN16" s="308" t="s">
        <v>53</v>
      </c>
      <c r="BWO16" s="308" t="s">
        <v>53</v>
      </c>
      <c r="BWP16" s="308" t="s">
        <v>53</v>
      </c>
      <c r="BWQ16" s="308" t="s">
        <v>53</v>
      </c>
      <c r="BWR16" s="308" t="s">
        <v>53</v>
      </c>
      <c r="BWS16" s="308" t="s">
        <v>53</v>
      </c>
      <c r="BWT16" s="308" t="s">
        <v>53</v>
      </c>
      <c r="BWU16" s="308" t="s">
        <v>53</v>
      </c>
      <c r="BWV16" s="308" t="s">
        <v>53</v>
      </c>
      <c r="BWW16" s="308" t="s">
        <v>53</v>
      </c>
      <c r="BWX16" s="308" t="s">
        <v>53</v>
      </c>
      <c r="BWY16" s="308" t="s">
        <v>53</v>
      </c>
      <c r="BWZ16" s="308" t="s">
        <v>53</v>
      </c>
      <c r="BXA16" s="308" t="s">
        <v>53</v>
      </c>
      <c r="BXB16" s="308" t="s">
        <v>53</v>
      </c>
      <c r="BXC16" s="308" t="s">
        <v>53</v>
      </c>
      <c r="BXD16" s="308" t="s">
        <v>53</v>
      </c>
      <c r="BXE16" s="308" t="s">
        <v>53</v>
      </c>
      <c r="BXF16" s="308" t="s">
        <v>53</v>
      </c>
      <c r="BXG16" s="308" t="s">
        <v>53</v>
      </c>
      <c r="BXH16" s="308" t="s">
        <v>53</v>
      </c>
      <c r="BXI16" s="308" t="s">
        <v>53</v>
      </c>
      <c r="BXJ16" s="308" t="s">
        <v>53</v>
      </c>
      <c r="BXK16" s="308" t="s">
        <v>53</v>
      </c>
      <c r="BXL16" s="308" t="s">
        <v>53</v>
      </c>
      <c r="BXM16" s="308" t="s">
        <v>53</v>
      </c>
      <c r="BXN16" s="308" t="s">
        <v>53</v>
      </c>
      <c r="BXO16" s="308" t="s">
        <v>53</v>
      </c>
      <c r="BXP16" s="308" t="s">
        <v>53</v>
      </c>
      <c r="BXQ16" s="308" t="s">
        <v>53</v>
      </c>
      <c r="BXR16" s="308" t="s">
        <v>53</v>
      </c>
      <c r="BXS16" s="308" t="s">
        <v>53</v>
      </c>
      <c r="BXT16" s="308" t="s">
        <v>53</v>
      </c>
      <c r="BXU16" s="308" t="s">
        <v>53</v>
      </c>
      <c r="BXV16" s="308" t="s">
        <v>53</v>
      </c>
      <c r="BXW16" s="308" t="s">
        <v>53</v>
      </c>
      <c r="BXX16" s="308" t="s">
        <v>53</v>
      </c>
      <c r="BXY16" s="308" t="s">
        <v>53</v>
      </c>
      <c r="BXZ16" s="308" t="s">
        <v>53</v>
      </c>
      <c r="BYA16" s="308" t="s">
        <v>53</v>
      </c>
      <c r="BYB16" s="308" t="s">
        <v>53</v>
      </c>
      <c r="BYC16" s="308" t="s">
        <v>53</v>
      </c>
      <c r="BYD16" s="308" t="s">
        <v>53</v>
      </c>
      <c r="BYE16" s="308" t="s">
        <v>53</v>
      </c>
      <c r="BYF16" s="308" t="s">
        <v>53</v>
      </c>
      <c r="BYG16" s="308" t="s">
        <v>53</v>
      </c>
      <c r="BYH16" s="308" t="s">
        <v>53</v>
      </c>
      <c r="BYI16" s="308" t="s">
        <v>53</v>
      </c>
      <c r="BYJ16" s="308" t="s">
        <v>53</v>
      </c>
      <c r="BYK16" s="308" t="s">
        <v>53</v>
      </c>
      <c r="BYL16" s="308" t="s">
        <v>53</v>
      </c>
      <c r="BYM16" s="308" t="s">
        <v>53</v>
      </c>
      <c r="BYN16" s="308" t="s">
        <v>53</v>
      </c>
      <c r="BYO16" s="308" t="s">
        <v>53</v>
      </c>
      <c r="BYP16" s="308" t="s">
        <v>53</v>
      </c>
      <c r="BYQ16" s="308" t="s">
        <v>53</v>
      </c>
      <c r="BYR16" s="308" t="s">
        <v>53</v>
      </c>
      <c r="BYS16" s="308" t="s">
        <v>53</v>
      </c>
      <c r="BYT16" s="308" t="s">
        <v>53</v>
      </c>
      <c r="BYU16" s="308" t="s">
        <v>53</v>
      </c>
      <c r="BYV16" s="308" t="s">
        <v>53</v>
      </c>
      <c r="BYW16" s="308" t="s">
        <v>53</v>
      </c>
      <c r="BYX16" s="308" t="s">
        <v>53</v>
      </c>
      <c r="BYY16" s="308" t="s">
        <v>53</v>
      </c>
      <c r="BYZ16" s="308" t="s">
        <v>53</v>
      </c>
      <c r="BZA16" s="308" t="s">
        <v>53</v>
      </c>
      <c r="BZB16" s="308" t="s">
        <v>53</v>
      </c>
      <c r="BZC16" s="308" t="s">
        <v>53</v>
      </c>
      <c r="BZD16" s="308" t="s">
        <v>53</v>
      </c>
      <c r="BZE16" s="308" t="s">
        <v>53</v>
      </c>
      <c r="BZF16" s="308" t="s">
        <v>53</v>
      </c>
      <c r="BZG16" s="308" t="s">
        <v>53</v>
      </c>
      <c r="BZH16" s="308" t="s">
        <v>53</v>
      </c>
      <c r="BZI16" s="308" t="s">
        <v>53</v>
      </c>
      <c r="BZJ16" s="308" t="s">
        <v>53</v>
      </c>
      <c r="BZK16" s="308" t="s">
        <v>53</v>
      </c>
      <c r="BZL16" s="308" t="s">
        <v>53</v>
      </c>
      <c r="BZM16" s="308" t="s">
        <v>53</v>
      </c>
      <c r="BZN16" s="308" t="s">
        <v>53</v>
      </c>
      <c r="BZO16" s="308" t="s">
        <v>53</v>
      </c>
      <c r="BZP16" s="308" t="s">
        <v>53</v>
      </c>
      <c r="BZQ16" s="308" t="s">
        <v>53</v>
      </c>
      <c r="BZR16" s="308" t="s">
        <v>53</v>
      </c>
      <c r="BZS16" s="308" t="s">
        <v>53</v>
      </c>
      <c r="BZT16" s="308" t="s">
        <v>53</v>
      </c>
      <c r="BZU16" s="308" t="s">
        <v>53</v>
      </c>
      <c r="BZV16" s="308" t="s">
        <v>53</v>
      </c>
      <c r="BZW16" s="308" t="s">
        <v>53</v>
      </c>
      <c r="BZX16" s="308" t="s">
        <v>53</v>
      </c>
      <c r="BZY16" s="308" t="s">
        <v>53</v>
      </c>
      <c r="BZZ16" s="308" t="s">
        <v>53</v>
      </c>
      <c r="CAA16" s="308" t="s">
        <v>53</v>
      </c>
      <c r="CAB16" s="308" t="s">
        <v>53</v>
      </c>
      <c r="CAC16" s="308" t="s">
        <v>53</v>
      </c>
      <c r="CAD16" s="308" t="s">
        <v>53</v>
      </c>
      <c r="CAE16" s="308" t="s">
        <v>53</v>
      </c>
      <c r="CAF16" s="308" t="s">
        <v>53</v>
      </c>
      <c r="CAG16" s="308" t="s">
        <v>53</v>
      </c>
      <c r="CAH16" s="308" t="s">
        <v>53</v>
      </c>
      <c r="CAI16" s="308" t="s">
        <v>53</v>
      </c>
      <c r="CAJ16" s="308" t="s">
        <v>53</v>
      </c>
      <c r="CAK16" s="308" t="s">
        <v>53</v>
      </c>
      <c r="CAL16" s="308" t="s">
        <v>53</v>
      </c>
      <c r="CAM16" s="308" t="s">
        <v>53</v>
      </c>
      <c r="CAN16" s="308" t="s">
        <v>53</v>
      </c>
      <c r="CAO16" s="308" t="s">
        <v>53</v>
      </c>
      <c r="CAP16" s="308" t="s">
        <v>53</v>
      </c>
      <c r="CAQ16" s="308" t="s">
        <v>53</v>
      </c>
      <c r="CAR16" s="308" t="s">
        <v>53</v>
      </c>
      <c r="CAS16" s="308" t="s">
        <v>53</v>
      </c>
      <c r="CAT16" s="308" t="s">
        <v>53</v>
      </c>
      <c r="CAU16" s="308" t="s">
        <v>53</v>
      </c>
      <c r="CAV16" s="308" t="s">
        <v>53</v>
      </c>
      <c r="CAW16" s="308" t="s">
        <v>53</v>
      </c>
      <c r="CAX16" s="308" t="s">
        <v>53</v>
      </c>
      <c r="CAY16" s="308" t="s">
        <v>53</v>
      </c>
      <c r="CAZ16" s="308" t="s">
        <v>53</v>
      </c>
      <c r="CBA16" s="308" t="s">
        <v>53</v>
      </c>
      <c r="CBB16" s="308" t="s">
        <v>53</v>
      </c>
      <c r="CBC16" s="308" t="s">
        <v>53</v>
      </c>
      <c r="CBD16" s="308" t="s">
        <v>53</v>
      </c>
      <c r="CBE16" s="308" t="s">
        <v>53</v>
      </c>
      <c r="CBF16" s="308" t="s">
        <v>53</v>
      </c>
      <c r="CBG16" s="308" t="s">
        <v>53</v>
      </c>
      <c r="CBH16" s="308" t="s">
        <v>53</v>
      </c>
      <c r="CBI16" s="308" t="s">
        <v>53</v>
      </c>
      <c r="CBJ16" s="308" t="s">
        <v>53</v>
      </c>
      <c r="CBK16" s="308" t="s">
        <v>53</v>
      </c>
      <c r="CBL16" s="308" t="s">
        <v>53</v>
      </c>
      <c r="CBM16" s="308" t="s">
        <v>53</v>
      </c>
      <c r="CBN16" s="308" t="s">
        <v>53</v>
      </c>
      <c r="CBO16" s="308" t="s">
        <v>53</v>
      </c>
      <c r="CBP16" s="308" t="s">
        <v>53</v>
      </c>
      <c r="CBQ16" s="308" t="s">
        <v>53</v>
      </c>
      <c r="CBR16" s="308" t="s">
        <v>53</v>
      </c>
      <c r="CBS16" s="308" t="s">
        <v>53</v>
      </c>
      <c r="CBT16" s="308" t="s">
        <v>53</v>
      </c>
      <c r="CBU16" s="308" t="s">
        <v>53</v>
      </c>
      <c r="CBV16" s="308" t="s">
        <v>53</v>
      </c>
      <c r="CBW16" s="308" t="s">
        <v>53</v>
      </c>
      <c r="CBX16" s="308" t="s">
        <v>53</v>
      </c>
      <c r="CBY16" s="308" t="s">
        <v>53</v>
      </c>
      <c r="CBZ16" s="308" t="s">
        <v>53</v>
      </c>
      <c r="CCA16" s="308" t="s">
        <v>53</v>
      </c>
      <c r="CCB16" s="308" t="s">
        <v>53</v>
      </c>
      <c r="CCC16" s="308" t="s">
        <v>53</v>
      </c>
      <c r="CCD16" s="308" t="s">
        <v>53</v>
      </c>
      <c r="CCE16" s="308" t="s">
        <v>53</v>
      </c>
      <c r="CCF16" s="308" t="s">
        <v>53</v>
      </c>
      <c r="CCG16" s="308" t="s">
        <v>53</v>
      </c>
      <c r="CCH16" s="308" t="s">
        <v>53</v>
      </c>
      <c r="CCI16" s="308" t="s">
        <v>53</v>
      </c>
      <c r="CCJ16" s="308" t="s">
        <v>53</v>
      </c>
      <c r="CCK16" s="308" t="s">
        <v>53</v>
      </c>
      <c r="CCL16" s="308" t="s">
        <v>53</v>
      </c>
      <c r="CCM16" s="308" t="s">
        <v>53</v>
      </c>
      <c r="CCN16" s="308" t="s">
        <v>53</v>
      </c>
      <c r="CCO16" s="308" t="s">
        <v>53</v>
      </c>
      <c r="CCP16" s="308" t="s">
        <v>53</v>
      </c>
      <c r="CCQ16" s="308" t="s">
        <v>53</v>
      </c>
      <c r="CCR16" s="308" t="s">
        <v>53</v>
      </c>
      <c r="CCS16" s="308" t="s">
        <v>53</v>
      </c>
      <c r="CCT16" s="308" t="s">
        <v>53</v>
      </c>
      <c r="CCU16" s="308" t="s">
        <v>53</v>
      </c>
      <c r="CCV16" s="308" t="s">
        <v>53</v>
      </c>
      <c r="CCW16" s="308" t="s">
        <v>53</v>
      </c>
      <c r="CCX16" s="308" t="s">
        <v>53</v>
      </c>
      <c r="CCY16" s="308" t="s">
        <v>53</v>
      </c>
      <c r="CCZ16" s="308" t="s">
        <v>53</v>
      </c>
      <c r="CDA16" s="308" t="s">
        <v>53</v>
      </c>
      <c r="CDB16" s="308" t="s">
        <v>53</v>
      </c>
      <c r="CDC16" s="308" t="s">
        <v>53</v>
      </c>
      <c r="CDD16" s="308" t="s">
        <v>53</v>
      </c>
      <c r="CDE16" s="308" t="s">
        <v>53</v>
      </c>
      <c r="CDF16" s="308" t="s">
        <v>53</v>
      </c>
      <c r="CDG16" s="308" t="s">
        <v>53</v>
      </c>
      <c r="CDH16" s="308" t="s">
        <v>53</v>
      </c>
      <c r="CDI16" s="308" t="s">
        <v>53</v>
      </c>
      <c r="CDJ16" s="308" t="s">
        <v>53</v>
      </c>
      <c r="CDK16" s="308" t="s">
        <v>53</v>
      </c>
      <c r="CDL16" s="308" t="s">
        <v>53</v>
      </c>
      <c r="CDM16" s="308" t="s">
        <v>53</v>
      </c>
      <c r="CDN16" s="308" t="s">
        <v>53</v>
      </c>
      <c r="CDO16" s="308" t="s">
        <v>53</v>
      </c>
      <c r="CDP16" s="308" t="s">
        <v>53</v>
      </c>
      <c r="CDQ16" s="308" t="s">
        <v>53</v>
      </c>
      <c r="CDR16" s="308" t="s">
        <v>53</v>
      </c>
      <c r="CDS16" s="308" t="s">
        <v>53</v>
      </c>
      <c r="CDT16" s="308" t="s">
        <v>53</v>
      </c>
      <c r="CDU16" s="308" t="s">
        <v>53</v>
      </c>
      <c r="CDV16" s="308" t="s">
        <v>53</v>
      </c>
      <c r="CDW16" s="308" t="s">
        <v>53</v>
      </c>
      <c r="CDX16" s="308" t="s">
        <v>53</v>
      </c>
      <c r="CDY16" s="308" t="s">
        <v>53</v>
      </c>
      <c r="CDZ16" s="308" t="s">
        <v>53</v>
      </c>
      <c r="CEA16" s="308" t="s">
        <v>53</v>
      </c>
      <c r="CEB16" s="308" t="s">
        <v>53</v>
      </c>
      <c r="CEC16" s="308" t="s">
        <v>53</v>
      </c>
      <c r="CED16" s="308" t="s">
        <v>53</v>
      </c>
      <c r="CEE16" s="308" t="s">
        <v>53</v>
      </c>
      <c r="CEF16" s="308" t="s">
        <v>53</v>
      </c>
      <c r="CEG16" s="308" t="s">
        <v>53</v>
      </c>
      <c r="CEH16" s="308" t="s">
        <v>53</v>
      </c>
      <c r="CEI16" s="308" t="s">
        <v>53</v>
      </c>
      <c r="CEJ16" s="308" t="s">
        <v>53</v>
      </c>
      <c r="CEK16" s="308" t="s">
        <v>53</v>
      </c>
      <c r="CEL16" s="308" t="s">
        <v>53</v>
      </c>
      <c r="CEM16" s="308" t="s">
        <v>53</v>
      </c>
      <c r="CEN16" s="308" t="s">
        <v>53</v>
      </c>
      <c r="CEO16" s="308" t="s">
        <v>53</v>
      </c>
      <c r="CEP16" s="308" t="s">
        <v>53</v>
      </c>
      <c r="CEQ16" s="308" t="s">
        <v>53</v>
      </c>
      <c r="CER16" s="308" t="s">
        <v>53</v>
      </c>
      <c r="CES16" s="308" t="s">
        <v>53</v>
      </c>
      <c r="CET16" s="308" t="s">
        <v>53</v>
      </c>
      <c r="CEU16" s="308" t="s">
        <v>53</v>
      </c>
      <c r="CEV16" s="308" t="s">
        <v>53</v>
      </c>
      <c r="CEW16" s="308" t="s">
        <v>53</v>
      </c>
      <c r="CEX16" s="308" t="s">
        <v>53</v>
      </c>
      <c r="CEY16" s="308" t="s">
        <v>53</v>
      </c>
      <c r="CEZ16" s="308" t="s">
        <v>53</v>
      </c>
      <c r="CFA16" s="308" t="s">
        <v>53</v>
      </c>
      <c r="CFB16" s="308" t="s">
        <v>53</v>
      </c>
      <c r="CFC16" s="308" t="s">
        <v>53</v>
      </c>
      <c r="CFD16" s="308" t="s">
        <v>53</v>
      </c>
      <c r="CFE16" s="308" t="s">
        <v>53</v>
      </c>
      <c r="CFF16" s="308" t="s">
        <v>53</v>
      </c>
      <c r="CFG16" s="308" t="s">
        <v>53</v>
      </c>
      <c r="CFH16" s="308" t="s">
        <v>53</v>
      </c>
      <c r="CFI16" s="308" t="s">
        <v>53</v>
      </c>
      <c r="CFJ16" s="308" t="s">
        <v>53</v>
      </c>
      <c r="CFK16" s="308" t="s">
        <v>53</v>
      </c>
      <c r="CFL16" s="308" t="s">
        <v>53</v>
      </c>
      <c r="CFM16" s="308" t="s">
        <v>53</v>
      </c>
      <c r="CFN16" s="308" t="s">
        <v>53</v>
      </c>
      <c r="CFO16" s="308" t="s">
        <v>53</v>
      </c>
      <c r="CFP16" s="308" t="s">
        <v>53</v>
      </c>
      <c r="CFQ16" s="308" t="s">
        <v>53</v>
      </c>
      <c r="CFR16" s="308" t="s">
        <v>53</v>
      </c>
      <c r="CFS16" s="308" t="s">
        <v>53</v>
      </c>
      <c r="CFT16" s="308" t="s">
        <v>53</v>
      </c>
      <c r="CFU16" s="308" t="s">
        <v>53</v>
      </c>
      <c r="CFV16" s="308" t="s">
        <v>53</v>
      </c>
      <c r="CFW16" s="308" t="s">
        <v>53</v>
      </c>
      <c r="CFX16" s="308" t="s">
        <v>53</v>
      </c>
      <c r="CFY16" s="308" t="s">
        <v>53</v>
      </c>
      <c r="CFZ16" s="308" t="s">
        <v>53</v>
      </c>
      <c r="CGA16" s="308" t="s">
        <v>53</v>
      </c>
      <c r="CGB16" s="308" t="s">
        <v>53</v>
      </c>
      <c r="CGC16" s="308" t="s">
        <v>53</v>
      </c>
      <c r="CGD16" s="308" t="s">
        <v>53</v>
      </c>
      <c r="CGE16" s="308" t="s">
        <v>53</v>
      </c>
      <c r="CGF16" s="308" t="s">
        <v>53</v>
      </c>
      <c r="CGG16" s="308" t="s">
        <v>53</v>
      </c>
      <c r="CGH16" s="308" t="s">
        <v>53</v>
      </c>
      <c r="CGI16" s="308" t="s">
        <v>53</v>
      </c>
      <c r="CGJ16" s="308" t="s">
        <v>53</v>
      </c>
      <c r="CGK16" s="308" t="s">
        <v>53</v>
      </c>
      <c r="CGL16" s="308" t="s">
        <v>53</v>
      </c>
      <c r="CGM16" s="308" t="s">
        <v>53</v>
      </c>
      <c r="CGN16" s="308" t="s">
        <v>53</v>
      </c>
      <c r="CGO16" s="308" t="s">
        <v>53</v>
      </c>
      <c r="CGP16" s="308" t="s">
        <v>53</v>
      </c>
      <c r="CGQ16" s="308" t="s">
        <v>53</v>
      </c>
      <c r="CGR16" s="308" t="s">
        <v>53</v>
      </c>
      <c r="CGS16" s="308" t="s">
        <v>53</v>
      </c>
      <c r="CGT16" s="308" t="s">
        <v>53</v>
      </c>
      <c r="CGU16" s="308" t="s">
        <v>53</v>
      </c>
      <c r="CGV16" s="308" t="s">
        <v>53</v>
      </c>
      <c r="CGW16" s="308" t="s">
        <v>53</v>
      </c>
      <c r="CGX16" s="308" t="s">
        <v>53</v>
      </c>
      <c r="CGY16" s="308" t="s">
        <v>53</v>
      </c>
      <c r="CGZ16" s="308" t="s">
        <v>53</v>
      </c>
      <c r="CHA16" s="308" t="s">
        <v>53</v>
      </c>
      <c r="CHB16" s="308" t="s">
        <v>53</v>
      </c>
      <c r="CHC16" s="308" t="s">
        <v>53</v>
      </c>
      <c r="CHD16" s="308" t="s">
        <v>53</v>
      </c>
      <c r="CHE16" s="308" t="s">
        <v>53</v>
      </c>
      <c r="CHF16" s="308" t="s">
        <v>53</v>
      </c>
      <c r="CHG16" s="308" t="s">
        <v>53</v>
      </c>
      <c r="CHH16" s="308" t="s">
        <v>53</v>
      </c>
      <c r="CHI16" s="308" t="s">
        <v>53</v>
      </c>
      <c r="CHJ16" s="308" t="s">
        <v>53</v>
      </c>
      <c r="CHK16" s="308" t="s">
        <v>53</v>
      </c>
      <c r="CHL16" s="308" t="s">
        <v>53</v>
      </c>
      <c r="CHM16" s="308" t="s">
        <v>53</v>
      </c>
      <c r="CHN16" s="308" t="s">
        <v>53</v>
      </c>
      <c r="CHO16" s="308" t="s">
        <v>53</v>
      </c>
      <c r="CHP16" s="308" t="s">
        <v>53</v>
      </c>
      <c r="CHQ16" s="308" t="s">
        <v>53</v>
      </c>
      <c r="CHR16" s="308" t="s">
        <v>53</v>
      </c>
      <c r="CHS16" s="308" t="s">
        <v>53</v>
      </c>
      <c r="CHT16" s="308" t="s">
        <v>53</v>
      </c>
      <c r="CHU16" s="308" t="s">
        <v>53</v>
      </c>
      <c r="CHV16" s="308" t="s">
        <v>53</v>
      </c>
      <c r="CHW16" s="308" t="s">
        <v>53</v>
      </c>
      <c r="CHX16" s="308" t="s">
        <v>53</v>
      </c>
      <c r="CHY16" s="308" t="s">
        <v>53</v>
      </c>
      <c r="CHZ16" s="308" t="s">
        <v>53</v>
      </c>
      <c r="CIA16" s="308" t="s">
        <v>53</v>
      </c>
      <c r="CIB16" s="308" t="s">
        <v>53</v>
      </c>
      <c r="CIC16" s="308" t="s">
        <v>53</v>
      </c>
      <c r="CID16" s="308" t="s">
        <v>53</v>
      </c>
      <c r="CIE16" s="308" t="s">
        <v>53</v>
      </c>
      <c r="CIF16" s="308" t="s">
        <v>53</v>
      </c>
      <c r="CIG16" s="308" t="s">
        <v>53</v>
      </c>
      <c r="CIH16" s="308" t="s">
        <v>53</v>
      </c>
      <c r="CII16" s="308" t="s">
        <v>53</v>
      </c>
      <c r="CIJ16" s="308" t="s">
        <v>53</v>
      </c>
      <c r="CIK16" s="308" t="s">
        <v>53</v>
      </c>
      <c r="CIL16" s="308" t="s">
        <v>53</v>
      </c>
      <c r="CIM16" s="308" t="s">
        <v>53</v>
      </c>
      <c r="CIN16" s="308" t="s">
        <v>53</v>
      </c>
      <c r="CIO16" s="308" t="s">
        <v>53</v>
      </c>
      <c r="CIP16" s="308" t="s">
        <v>53</v>
      </c>
      <c r="CIQ16" s="308" t="s">
        <v>53</v>
      </c>
      <c r="CIR16" s="308" t="s">
        <v>53</v>
      </c>
      <c r="CIS16" s="308" t="s">
        <v>53</v>
      </c>
      <c r="CIT16" s="308" t="s">
        <v>53</v>
      </c>
      <c r="CIU16" s="308" t="s">
        <v>53</v>
      </c>
      <c r="CIV16" s="308" t="s">
        <v>53</v>
      </c>
      <c r="CIW16" s="308" t="s">
        <v>53</v>
      </c>
      <c r="CIX16" s="308" t="s">
        <v>53</v>
      </c>
      <c r="CIY16" s="308" t="s">
        <v>53</v>
      </c>
      <c r="CIZ16" s="308" t="s">
        <v>53</v>
      </c>
      <c r="CJA16" s="308" t="s">
        <v>53</v>
      </c>
      <c r="CJB16" s="308" t="s">
        <v>53</v>
      </c>
      <c r="CJC16" s="308" t="s">
        <v>53</v>
      </c>
      <c r="CJD16" s="308" t="s">
        <v>53</v>
      </c>
      <c r="CJE16" s="308" t="s">
        <v>53</v>
      </c>
      <c r="CJF16" s="308" t="s">
        <v>53</v>
      </c>
      <c r="CJG16" s="308" t="s">
        <v>53</v>
      </c>
      <c r="CJH16" s="308" t="s">
        <v>53</v>
      </c>
      <c r="CJI16" s="308" t="s">
        <v>53</v>
      </c>
      <c r="CJJ16" s="308" t="s">
        <v>53</v>
      </c>
      <c r="CJK16" s="308" t="s">
        <v>53</v>
      </c>
      <c r="CJL16" s="308" t="s">
        <v>53</v>
      </c>
      <c r="CJM16" s="308" t="s">
        <v>53</v>
      </c>
      <c r="CJN16" s="308" t="s">
        <v>53</v>
      </c>
      <c r="CJO16" s="308" t="s">
        <v>53</v>
      </c>
      <c r="CJP16" s="308" t="s">
        <v>53</v>
      </c>
      <c r="CJQ16" s="308" t="s">
        <v>53</v>
      </c>
      <c r="CJR16" s="308" t="s">
        <v>53</v>
      </c>
      <c r="CJS16" s="308" t="s">
        <v>53</v>
      </c>
      <c r="CJT16" s="308" t="s">
        <v>53</v>
      </c>
      <c r="CJU16" s="308" t="s">
        <v>53</v>
      </c>
      <c r="CJV16" s="308" t="s">
        <v>53</v>
      </c>
      <c r="CJW16" s="308" t="s">
        <v>53</v>
      </c>
      <c r="CJX16" s="308" t="s">
        <v>53</v>
      </c>
      <c r="CJY16" s="308" t="s">
        <v>53</v>
      </c>
      <c r="CJZ16" s="308" t="s">
        <v>53</v>
      </c>
      <c r="CKA16" s="308" t="s">
        <v>53</v>
      </c>
      <c r="CKB16" s="308" t="s">
        <v>53</v>
      </c>
      <c r="CKC16" s="308" t="s">
        <v>53</v>
      </c>
      <c r="CKD16" s="308" t="s">
        <v>53</v>
      </c>
      <c r="CKE16" s="308" t="s">
        <v>53</v>
      </c>
      <c r="CKF16" s="308" t="s">
        <v>53</v>
      </c>
      <c r="CKG16" s="308" t="s">
        <v>53</v>
      </c>
      <c r="CKH16" s="308" t="s">
        <v>53</v>
      </c>
      <c r="CKI16" s="308" t="s">
        <v>53</v>
      </c>
      <c r="CKJ16" s="308" t="s">
        <v>53</v>
      </c>
      <c r="CKK16" s="308" t="s">
        <v>53</v>
      </c>
      <c r="CKL16" s="308" t="s">
        <v>53</v>
      </c>
      <c r="CKM16" s="308" t="s">
        <v>53</v>
      </c>
      <c r="CKN16" s="308" t="s">
        <v>53</v>
      </c>
      <c r="CKO16" s="308" t="s">
        <v>53</v>
      </c>
      <c r="CKP16" s="308" t="s">
        <v>53</v>
      </c>
      <c r="CKQ16" s="308" t="s">
        <v>53</v>
      </c>
      <c r="CKR16" s="308" t="s">
        <v>53</v>
      </c>
      <c r="CKS16" s="308" t="s">
        <v>53</v>
      </c>
      <c r="CKT16" s="308" t="s">
        <v>53</v>
      </c>
      <c r="CKU16" s="308" t="s">
        <v>53</v>
      </c>
      <c r="CKV16" s="308" t="s">
        <v>53</v>
      </c>
      <c r="CKW16" s="308" t="s">
        <v>53</v>
      </c>
      <c r="CKX16" s="308" t="s">
        <v>53</v>
      </c>
      <c r="CKY16" s="308" t="s">
        <v>53</v>
      </c>
      <c r="CKZ16" s="308" t="s">
        <v>53</v>
      </c>
      <c r="CLA16" s="308" t="s">
        <v>53</v>
      </c>
      <c r="CLB16" s="308" t="s">
        <v>53</v>
      </c>
      <c r="CLC16" s="308" t="s">
        <v>53</v>
      </c>
      <c r="CLD16" s="308" t="s">
        <v>53</v>
      </c>
      <c r="CLE16" s="308" t="s">
        <v>53</v>
      </c>
      <c r="CLF16" s="308" t="s">
        <v>53</v>
      </c>
      <c r="CLG16" s="308" t="s">
        <v>53</v>
      </c>
      <c r="CLH16" s="308" t="s">
        <v>53</v>
      </c>
      <c r="CLI16" s="308" t="s">
        <v>53</v>
      </c>
      <c r="CLJ16" s="308" t="s">
        <v>53</v>
      </c>
      <c r="CLK16" s="308" t="s">
        <v>53</v>
      </c>
      <c r="CLL16" s="308" t="s">
        <v>53</v>
      </c>
      <c r="CLM16" s="308" t="s">
        <v>53</v>
      </c>
      <c r="CLN16" s="308" t="s">
        <v>53</v>
      </c>
      <c r="CLO16" s="308" t="s">
        <v>53</v>
      </c>
      <c r="CLP16" s="308" t="s">
        <v>53</v>
      </c>
      <c r="CLQ16" s="308" t="s">
        <v>53</v>
      </c>
      <c r="CLR16" s="308" t="s">
        <v>53</v>
      </c>
      <c r="CLS16" s="308" t="s">
        <v>53</v>
      </c>
      <c r="CLT16" s="308" t="s">
        <v>53</v>
      </c>
      <c r="CLU16" s="308" t="s">
        <v>53</v>
      </c>
      <c r="CLV16" s="308" t="s">
        <v>53</v>
      </c>
      <c r="CLW16" s="308" t="s">
        <v>53</v>
      </c>
      <c r="CLX16" s="308" t="s">
        <v>53</v>
      </c>
      <c r="CLY16" s="308" t="s">
        <v>53</v>
      </c>
      <c r="CLZ16" s="308" t="s">
        <v>53</v>
      </c>
      <c r="CMA16" s="308" t="s">
        <v>53</v>
      </c>
      <c r="CMB16" s="308" t="s">
        <v>53</v>
      </c>
      <c r="CMC16" s="308" t="s">
        <v>53</v>
      </c>
      <c r="CMD16" s="308" t="s">
        <v>53</v>
      </c>
      <c r="CME16" s="308" t="s">
        <v>53</v>
      </c>
      <c r="CMF16" s="308" t="s">
        <v>53</v>
      </c>
      <c r="CMG16" s="308" t="s">
        <v>53</v>
      </c>
      <c r="CMH16" s="308" t="s">
        <v>53</v>
      </c>
      <c r="CMI16" s="308" t="s">
        <v>53</v>
      </c>
      <c r="CMJ16" s="308" t="s">
        <v>53</v>
      </c>
      <c r="CMK16" s="308" t="s">
        <v>53</v>
      </c>
      <c r="CML16" s="308" t="s">
        <v>53</v>
      </c>
      <c r="CMM16" s="308" t="s">
        <v>53</v>
      </c>
      <c r="CMN16" s="308" t="s">
        <v>53</v>
      </c>
      <c r="CMO16" s="308" t="s">
        <v>53</v>
      </c>
      <c r="CMP16" s="308" t="s">
        <v>53</v>
      </c>
      <c r="CMQ16" s="308" t="s">
        <v>53</v>
      </c>
      <c r="CMR16" s="308" t="s">
        <v>53</v>
      </c>
      <c r="CMS16" s="308" t="s">
        <v>53</v>
      </c>
      <c r="CMT16" s="308" t="s">
        <v>53</v>
      </c>
      <c r="CMU16" s="308" t="s">
        <v>53</v>
      </c>
      <c r="CMV16" s="308" t="s">
        <v>53</v>
      </c>
      <c r="CMW16" s="308" t="s">
        <v>53</v>
      </c>
      <c r="CMX16" s="308" t="s">
        <v>53</v>
      </c>
      <c r="CMY16" s="308" t="s">
        <v>53</v>
      </c>
      <c r="CMZ16" s="308" t="s">
        <v>53</v>
      </c>
      <c r="CNA16" s="308" t="s">
        <v>53</v>
      </c>
      <c r="CNB16" s="308" t="s">
        <v>53</v>
      </c>
      <c r="CNC16" s="308" t="s">
        <v>53</v>
      </c>
      <c r="CND16" s="308" t="s">
        <v>53</v>
      </c>
      <c r="CNE16" s="308" t="s">
        <v>53</v>
      </c>
      <c r="CNF16" s="308" t="s">
        <v>53</v>
      </c>
      <c r="CNG16" s="308" t="s">
        <v>53</v>
      </c>
      <c r="CNH16" s="308" t="s">
        <v>53</v>
      </c>
      <c r="CNI16" s="308" t="s">
        <v>53</v>
      </c>
      <c r="CNJ16" s="308" t="s">
        <v>53</v>
      </c>
      <c r="CNK16" s="308" t="s">
        <v>53</v>
      </c>
      <c r="CNL16" s="308" t="s">
        <v>53</v>
      </c>
      <c r="CNM16" s="308" t="s">
        <v>53</v>
      </c>
      <c r="CNN16" s="308" t="s">
        <v>53</v>
      </c>
      <c r="CNO16" s="308" t="s">
        <v>53</v>
      </c>
      <c r="CNP16" s="308" t="s">
        <v>53</v>
      </c>
      <c r="CNQ16" s="308" t="s">
        <v>53</v>
      </c>
      <c r="CNR16" s="308" t="s">
        <v>53</v>
      </c>
      <c r="CNS16" s="308" t="s">
        <v>53</v>
      </c>
      <c r="CNT16" s="308" t="s">
        <v>53</v>
      </c>
      <c r="CNU16" s="308" t="s">
        <v>53</v>
      </c>
      <c r="CNV16" s="308" t="s">
        <v>53</v>
      </c>
      <c r="CNW16" s="308" t="s">
        <v>53</v>
      </c>
      <c r="CNX16" s="308" t="s">
        <v>53</v>
      </c>
      <c r="CNY16" s="308" t="s">
        <v>53</v>
      </c>
      <c r="CNZ16" s="308" t="s">
        <v>53</v>
      </c>
      <c r="COA16" s="308" t="s">
        <v>53</v>
      </c>
      <c r="COB16" s="308" t="s">
        <v>53</v>
      </c>
      <c r="COC16" s="308" t="s">
        <v>53</v>
      </c>
      <c r="COD16" s="308" t="s">
        <v>53</v>
      </c>
      <c r="COE16" s="308" t="s">
        <v>53</v>
      </c>
      <c r="COF16" s="308" t="s">
        <v>53</v>
      </c>
      <c r="COG16" s="308" t="s">
        <v>53</v>
      </c>
      <c r="COH16" s="308" t="s">
        <v>53</v>
      </c>
      <c r="COI16" s="308" t="s">
        <v>53</v>
      </c>
      <c r="COJ16" s="308" t="s">
        <v>53</v>
      </c>
      <c r="COK16" s="308" t="s">
        <v>53</v>
      </c>
      <c r="COL16" s="308" t="s">
        <v>53</v>
      </c>
      <c r="COM16" s="308" t="s">
        <v>53</v>
      </c>
      <c r="CON16" s="308" t="s">
        <v>53</v>
      </c>
      <c r="COO16" s="308" t="s">
        <v>53</v>
      </c>
      <c r="COP16" s="308" t="s">
        <v>53</v>
      </c>
      <c r="COQ16" s="308" t="s">
        <v>53</v>
      </c>
      <c r="COR16" s="308" t="s">
        <v>53</v>
      </c>
      <c r="COS16" s="308" t="s">
        <v>53</v>
      </c>
      <c r="COT16" s="308" t="s">
        <v>53</v>
      </c>
      <c r="COU16" s="308" t="s">
        <v>53</v>
      </c>
      <c r="COV16" s="308" t="s">
        <v>53</v>
      </c>
      <c r="COW16" s="308" t="s">
        <v>53</v>
      </c>
      <c r="COX16" s="308" t="s">
        <v>53</v>
      </c>
      <c r="COY16" s="308" t="s">
        <v>53</v>
      </c>
      <c r="COZ16" s="308" t="s">
        <v>53</v>
      </c>
      <c r="CPA16" s="308" t="s">
        <v>53</v>
      </c>
      <c r="CPB16" s="308" t="s">
        <v>53</v>
      </c>
      <c r="CPC16" s="308" t="s">
        <v>53</v>
      </c>
      <c r="CPD16" s="308" t="s">
        <v>53</v>
      </c>
      <c r="CPE16" s="308" t="s">
        <v>53</v>
      </c>
      <c r="CPF16" s="308" t="s">
        <v>53</v>
      </c>
      <c r="CPG16" s="308" t="s">
        <v>53</v>
      </c>
      <c r="CPH16" s="308" t="s">
        <v>53</v>
      </c>
      <c r="CPI16" s="308" t="s">
        <v>53</v>
      </c>
      <c r="CPJ16" s="308" t="s">
        <v>53</v>
      </c>
      <c r="CPK16" s="308" t="s">
        <v>53</v>
      </c>
      <c r="CPL16" s="308" t="s">
        <v>53</v>
      </c>
      <c r="CPM16" s="308" t="s">
        <v>53</v>
      </c>
      <c r="CPN16" s="308" t="s">
        <v>53</v>
      </c>
      <c r="CPO16" s="308" t="s">
        <v>53</v>
      </c>
      <c r="CPP16" s="308" t="s">
        <v>53</v>
      </c>
      <c r="CPQ16" s="308" t="s">
        <v>53</v>
      </c>
      <c r="CPR16" s="308" t="s">
        <v>53</v>
      </c>
      <c r="CPS16" s="308" t="s">
        <v>53</v>
      </c>
      <c r="CPT16" s="308" t="s">
        <v>53</v>
      </c>
      <c r="CPU16" s="308" t="s">
        <v>53</v>
      </c>
      <c r="CPV16" s="308" t="s">
        <v>53</v>
      </c>
      <c r="CPW16" s="308" t="s">
        <v>53</v>
      </c>
      <c r="CPX16" s="308" t="s">
        <v>53</v>
      </c>
      <c r="CPY16" s="308" t="s">
        <v>53</v>
      </c>
      <c r="CPZ16" s="308" t="s">
        <v>53</v>
      </c>
      <c r="CQA16" s="308" t="s">
        <v>53</v>
      </c>
      <c r="CQB16" s="308" t="s">
        <v>53</v>
      </c>
      <c r="CQC16" s="308" t="s">
        <v>53</v>
      </c>
      <c r="CQD16" s="308" t="s">
        <v>53</v>
      </c>
      <c r="CQE16" s="308" t="s">
        <v>53</v>
      </c>
      <c r="CQF16" s="308" t="s">
        <v>53</v>
      </c>
      <c r="CQG16" s="308" t="s">
        <v>53</v>
      </c>
      <c r="CQH16" s="308" t="s">
        <v>53</v>
      </c>
      <c r="CQI16" s="308" t="s">
        <v>53</v>
      </c>
      <c r="CQJ16" s="308" t="s">
        <v>53</v>
      </c>
      <c r="CQK16" s="308" t="s">
        <v>53</v>
      </c>
      <c r="CQL16" s="308" t="s">
        <v>53</v>
      </c>
      <c r="CQM16" s="308" t="s">
        <v>53</v>
      </c>
      <c r="CQN16" s="308" t="s">
        <v>53</v>
      </c>
      <c r="CQO16" s="308" t="s">
        <v>53</v>
      </c>
      <c r="CQP16" s="308" t="s">
        <v>53</v>
      </c>
      <c r="CQQ16" s="308" t="s">
        <v>53</v>
      </c>
      <c r="CQR16" s="308" t="s">
        <v>53</v>
      </c>
      <c r="CQS16" s="308" t="s">
        <v>53</v>
      </c>
      <c r="CQT16" s="308" t="s">
        <v>53</v>
      </c>
      <c r="CQU16" s="308" t="s">
        <v>53</v>
      </c>
      <c r="CQV16" s="308" t="s">
        <v>53</v>
      </c>
      <c r="CQW16" s="308" t="s">
        <v>53</v>
      </c>
      <c r="CQX16" s="308" t="s">
        <v>53</v>
      </c>
      <c r="CQY16" s="308" t="s">
        <v>53</v>
      </c>
      <c r="CQZ16" s="308" t="s">
        <v>53</v>
      </c>
      <c r="CRA16" s="308" t="s">
        <v>53</v>
      </c>
      <c r="CRB16" s="308" t="s">
        <v>53</v>
      </c>
      <c r="CRC16" s="308" t="s">
        <v>53</v>
      </c>
      <c r="CRD16" s="308" t="s">
        <v>53</v>
      </c>
      <c r="CRE16" s="308" t="s">
        <v>53</v>
      </c>
      <c r="CRF16" s="308" t="s">
        <v>53</v>
      </c>
      <c r="CRG16" s="308" t="s">
        <v>53</v>
      </c>
      <c r="CRH16" s="308" t="s">
        <v>53</v>
      </c>
      <c r="CRI16" s="308" t="s">
        <v>53</v>
      </c>
      <c r="CRJ16" s="308" t="s">
        <v>53</v>
      </c>
      <c r="CRK16" s="308" t="s">
        <v>53</v>
      </c>
      <c r="CRL16" s="308" t="s">
        <v>53</v>
      </c>
      <c r="CRM16" s="308" t="s">
        <v>53</v>
      </c>
      <c r="CRN16" s="308" t="s">
        <v>53</v>
      </c>
      <c r="CRO16" s="308" t="s">
        <v>53</v>
      </c>
      <c r="CRP16" s="308" t="s">
        <v>53</v>
      </c>
      <c r="CRQ16" s="308" t="s">
        <v>53</v>
      </c>
      <c r="CRR16" s="308" t="s">
        <v>53</v>
      </c>
      <c r="CRS16" s="308" t="s">
        <v>53</v>
      </c>
      <c r="CRT16" s="308" t="s">
        <v>53</v>
      </c>
      <c r="CRU16" s="308" t="s">
        <v>53</v>
      </c>
      <c r="CRV16" s="308" t="s">
        <v>53</v>
      </c>
      <c r="CRW16" s="308" t="s">
        <v>53</v>
      </c>
      <c r="CRX16" s="308" t="s">
        <v>53</v>
      </c>
      <c r="CRY16" s="308" t="s">
        <v>53</v>
      </c>
      <c r="CRZ16" s="308" t="s">
        <v>53</v>
      </c>
      <c r="CSA16" s="308" t="s">
        <v>53</v>
      </c>
      <c r="CSB16" s="308" t="s">
        <v>53</v>
      </c>
      <c r="CSC16" s="308" t="s">
        <v>53</v>
      </c>
      <c r="CSD16" s="308" t="s">
        <v>53</v>
      </c>
      <c r="CSE16" s="308" t="s">
        <v>53</v>
      </c>
      <c r="CSF16" s="308" t="s">
        <v>53</v>
      </c>
      <c r="CSG16" s="308" t="s">
        <v>53</v>
      </c>
      <c r="CSH16" s="308" t="s">
        <v>53</v>
      </c>
      <c r="CSI16" s="308" t="s">
        <v>53</v>
      </c>
      <c r="CSJ16" s="308" t="s">
        <v>53</v>
      </c>
      <c r="CSK16" s="308" t="s">
        <v>53</v>
      </c>
      <c r="CSL16" s="308" t="s">
        <v>53</v>
      </c>
      <c r="CSM16" s="308" t="s">
        <v>53</v>
      </c>
      <c r="CSN16" s="308" t="s">
        <v>53</v>
      </c>
      <c r="CSO16" s="308" t="s">
        <v>53</v>
      </c>
      <c r="CSP16" s="308" t="s">
        <v>53</v>
      </c>
      <c r="CSQ16" s="308" t="s">
        <v>53</v>
      </c>
      <c r="CSR16" s="308" t="s">
        <v>53</v>
      </c>
      <c r="CSS16" s="308" t="s">
        <v>53</v>
      </c>
      <c r="CST16" s="308" t="s">
        <v>53</v>
      </c>
      <c r="CSU16" s="308" t="s">
        <v>53</v>
      </c>
      <c r="CSV16" s="308" t="s">
        <v>53</v>
      </c>
      <c r="CSW16" s="308" t="s">
        <v>53</v>
      </c>
      <c r="CSX16" s="308" t="s">
        <v>53</v>
      </c>
      <c r="CSY16" s="308" t="s">
        <v>53</v>
      </c>
      <c r="CSZ16" s="308" t="s">
        <v>53</v>
      </c>
      <c r="CTA16" s="308" t="s">
        <v>53</v>
      </c>
      <c r="CTB16" s="308" t="s">
        <v>53</v>
      </c>
      <c r="CTC16" s="308" t="s">
        <v>53</v>
      </c>
      <c r="CTD16" s="308" t="s">
        <v>53</v>
      </c>
      <c r="CTE16" s="308" t="s">
        <v>53</v>
      </c>
      <c r="CTF16" s="308" t="s">
        <v>53</v>
      </c>
      <c r="CTG16" s="308" t="s">
        <v>53</v>
      </c>
      <c r="CTH16" s="308" t="s">
        <v>53</v>
      </c>
      <c r="CTI16" s="308" t="s">
        <v>53</v>
      </c>
      <c r="CTJ16" s="308" t="s">
        <v>53</v>
      </c>
      <c r="CTK16" s="308" t="s">
        <v>53</v>
      </c>
      <c r="CTL16" s="308" t="s">
        <v>53</v>
      </c>
      <c r="CTM16" s="308" t="s">
        <v>53</v>
      </c>
      <c r="CTN16" s="308" t="s">
        <v>53</v>
      </c>
      <c r="CTO16" s="308" t="s">
        <v>53</v>
      </c>
      <c r="CTP16" s="308" t="s">
        <v>53</v>
      </c>
      <c r="CTQ16" s="308" t="s">
        <v>53</v>
      </c>
      <c r="CTR16" s="308" t="s">
        <v>53</v>
      </c>
      <c r="CTS16" s="308" t="s">
        <v>53</v>
      </c>
      <c r="CTT16" s="308" t="s">
        <v>53</v>
      </c>
      <c r="CTU16" s="308" t="s">
        <v>53</v>
      </c>
      <c r="CTV16" s="308" t="s">
        <v>53</v>
      </c>
      <c r="CTW16" s="308" t="s">
        <v>53</v>
      </c>
      <c r="CTX16" s="308" t="s">
        <v>53</v>
      </c>
      <c r="CTY16" s="308" t="s">
        <v>53</v>
      </c>
      <c r="CTZ16" s="308" t="s">
        <v>53</v>
      </c>
      <c r="CUA16" s="308" t="s">
        <v>53</v>
      </c>
      <c r="CUB16" s="308" t="s">
        <v>53</v>
      </c>
      <c r="CUC16" s="308" t="s">
        <v>53</v>
      </c>
      <c r="CUD16" s="308" t="s">
        <v>53</v>
      </c>
      <c r="CUE16" s="308" t="s">
        <v>53</v>
      </c>
      <c r="CUF16" s="308" t="s">
        <v>53</v>
      </c>
      <c r="CUG16" s="308" t="s">
        <v>53</v>
      </c>
      <c r="CUH16" s="308" t="s">
        <v>53</v>
      </c>
      <c r="CUI16" s="308" t="s">
        <v>53</v>
      </c>
      <c r="CUJ16" s="308" t="s">
        <v>53</v>
      </c>
      <c r="CUK16" s="308" t="s">
        <v>53</v>
      </c>
      <c r="CUL16" s="308" t="s">
        <v>53</v>
      </c>
      <c r="CUM16" s="308" t="s">
        <v>53</v>
      </c>
      <c r="CUN16" s="308" t="s">
        <v>53</v>
      </c>
      <c r="CUO16" s="308" t="s">
        <v>53</v>
      </c>
      <c r="CUP16" s="308" t="s">
        <v>53</v>
      </c>
      <c r="CUQ16" s="308" t="s">
        <v>53</v>
      </c>
      <c r="CUR16" s="308" t="s">
        <v>53</v>
      </c>
      <c r="CUS16" s="308" t="s">
        <v>53</v>
      </c>
      <c r="CUT16" s="308" t="s">
        <v>53</v>
      </c>
      <c r="CUU16" s="308" t="s">
        <v>53</v>
      </c>
      <c r="CUV16" s="308" t="s">
        <v>53</v>
      </c>
      <c r="CUW16" s="308" t="s">
        <v>53</v>
      </c>
      <c r="CUX16" s="308" t="s">
        <v>53</v>
      </c>
      <c r="CUY16" s="308" t="s">
        <v>53</v>
      </c>
      <c r="CUZ16" s="308" t="s">
        <v>53</v>
      </c>
      <c r="CVA16" s="308" t="s">
        <v>53</v>
      </c>
      <c r="CVB16" s="308" t="s">
        <v>53</v>
      </c>
      <c r="CVC16" s="308" t="s">
        <v>53</v>
      </c>
      <c r="CVD16" s="308" t="s">
        <v>53</v>
      </c>
      <c r="CVE16" s="308" t="s">
        <v>53</v>
      </c>
      <c r="CVF16" s="308" t="s">
        <v>53</v>
      </c>
      <c r="CVG16" s="308" t="s">
        <v>53</v>
      </c>
      <c r="CVH16" s="308" t="s">
        <v>53</v>
      </c>
      <c r="CVI16" s="308" t="s">
        <v>53</v>
      </c>
      <c r="CVJ16" s="308" t="s">
        <v>53</v>
      </c>
      <c r="CVK16" s="308" t="s">
        <v>53</v>
      </c>
      <c r="CVL16" s="308" t="s">
        <v>53</v>
      </c>
      <c r="CVM16" s="308" t="s">
        <v>53</v>
      </c>
      <c r="CVN16" s="308" t="s">
        <v>53</v>
      </c>
      <c r="CVO16" s="308" t="s">
        <v>53</v>
      </c>
      <c r="CVP16" s="308" t="s">
        <v>53</v>
      </c>
      <c r="CVQ16" s="308" t="s">
        <v>53</v>
      </c>
      <c r="CVR16" s="308" t="s">
        <v>53</v>
      </c>
      <c r="CVS16" s="308" t="s">
        <v>53</v>
      </c>
      <c r="CVT16" s="308" t="s">
        <v>53</v>
      </c>
      <c r="CVU16" s="308" t="s">
        <v>53</v>
      </c>
      <c r="CVV16" s="308" t="s">
        <v>53</v>
      </c>
      <c r="CVW16" s="308" t="s">
        <v>53</v>
      </c>
      <c r="CVX16" s="308" t="s">
        <v>53</v>
      </c>
      <c r="CVY16" s="308" t="s">
        <v>53</v>
      </c>
      <c r="CVZ16" s="308" t="s">
        <v>53</v>
      </c>
      <c r="CWA16" s="308" t="s">
        <v>53</v>
      </c>
      <c r="CWB16" s="308" t="s">
        <v>53</v>
      </c>
      <c r="CWC16" s="308" t="s">
        <v>53</v>
      </c>
      <c r="CWD16" s="308" t="s">
        <v>53</v>
      </c>
      <c r="CWE16" s="308" t="s">
        <v>53</v>
      </c>
      <c r="CWF16" s="308" t="s">
        <v>53</v>
      </c>
      <c r="CWG16" s="308" t="s">
        <v>53</v>
      </c>
      <c r="CWH16" s="308" t="s">
        <v>53</v>
      </c>
      <c r="CWI16" s="308" t="s">
        <v>53</v>
      </c>
      <c r="CWJ16" s="308" t="s">
        <v>53</v>
      </c>
      <c r="CWK16" s="308" t="s">
        <v>53</v>
      </c>
      <c r="CWL16" s="308" t="s">
        <v>53</v>
      </c>
      <c r="CWM16" s="308" t="s">
        <v>53</v>
      </c>
      <c r="CWN16" s="308" t="s">
        <v>53</v>
      </c>
      <c r="CWO16" s="308" t="s">
        <v>53</v>
      </c>
      <c r="CWP16" s="308" t="s">
        <v>53</v>
      </c>
      <c r="CWQ16" s="308" t="s">
        <v>53</v>
      </c>
      <c r="CWR16" s="308" t="s">
        <v>53</v>
      </c>
      <c r="CWS16" s="308" t="s">
        <v>53</v>
      </c>
      <c r="CWT16" s="308" t="s">
        <v>53</v>
      </c>
      <c r="CWU16" s="308" t="s">
        <v>53</v>
      </c>
      <c r="CWV16" s="308" t="s">
        <v>53</v>
      </c>
      <c r="CWW16" s="308" t="s">
        <v>53</v>
      </c>
      <c r="CWX16" s="308" t="s">
        <v>53</v>
      </c>
      <c r="CWY16" s="308" t="s">
        <v>53</v>
      </c>
      <c r="CWZ16" s="308" t="s">
        <v>53</v>
      </c>
      <c r="CXA16" s="308" t="s">
        <v>53</v>
      </c>
      <c r="CXB16" s="308" t="s">
        <v>53</v>
      </c>
      <c r="CXC16" s="308" t="s">
        <v>53</v>
      </c>
      <c r="CXD16" s="308" t="s">
        <v>53</v>
      </c>
      <c r="CXE16" s="308" t="s">
        <v>53</v>
      </c>
      <c r="CXF16" s="308" t="s">
        <v>53</v>
      </c>
      <c r="CXG16" s="308" t="s">
        <v>53</v>
      </c>
      <c r="CXH16" s="308" t="s">
        <v>53</v>
      </c>
      <c r="CXI16" s="308" t="s">
        <v>53</v>
      </c>
      <c r="CXJ16" s="308" t="s">
        <v>53</v>
      </c>
      <c r="CXK16" s="308" t="s">
        <v>53</v>
      </c>
      <c r="CXL16" s="308" t="s">
        <v>53</v>
      </c>
      <c r="CXM16" s="308" t="s">
        <v>53</v>
      </c>
      <c r="CXN16" s="308" t="s">
        <v>53</v>
      </c>
      <c r="CXO16" s="308" t="s">
        <v>53</v>
      </c>
      <c r="CXP16" s="308" t="s">
        <v>53</v>
      </c>
      <c r="CXQ16" s="308" t="s">
        <v>53</v>
      </c>
      <c r="CXR16" s="308" t="s">
        <v>53</v>
      </c>
      <c r="CXS16" s="308" t="s">
        <v>53</v>
      </c>
      <c r="CXT16" s="308" t="s">
        <v>53</v>
      </c>
      <c r="CXU16" s="308" t="s">
        <v>53</v>
      </c>
      <c r="CXV16" s="308" t="s">
        <v>53</v>
      </c>
      <c r="CXW16" s="308" t="s">
        <v>53</v>
      </c>
      <c r="CXX16" s="308" t="s">
        <v>53</v>
      </c>
      <c r="CXY16" s="308" t="s">
        <v>53</v>
      </c>
      <c r="CXZ16" s="308" t="s">
        <v>53</v>
      </c>
      <c r="CYA16" s="308" t="s">
        <v>53</v>
      </c>
      <c r="CYB16" s="308" t="s">
        <v>53</v>
      </c>
      <c r="CYC16" s="308" t="s">
        <v>53</v>
      </c>
      <c r="CYD16" s="308" t="s">
        <v>53</v>
      </c>
      <c r="CYE16" s="308" t="s">
        <v>53</v>
      </c>
      <c r="CYF16" s="308" t="s">
        <v>53</v>
      </c>
      <c r="CYG16" s="308" t="s">
        <v>53</v>
      </c>
      <c r="CYH16" s="308" t="s">
        <v>53</v>
      </c>
      <c r="CYI16" s="308" t="s">
        <v>53</v>
      </c>
      <c r="CYJ16" s="308" t="s">
        <v>53</v>
      </c>
      <c r="CYK16" s="308" t="s">
        <v>53</v>
      </c>
      <c r="CYL16" s="308" t="s">
        <v>53</v>
      </c>
      <c r="CYM16" s="308" t="s">
        <v>53</v>
      </c>
      <c r="CYN16" s="308" t="s">
        <v>53</v>
      </c>
      <c r="CYO16" s="308" t="s">
        <v>53</v>
      </c>
      <c r="CYP16" s="308" t="s">
        <v>53</v>
      </c>
      <c r="CYQ16" s="308" t="s">
        <v>53</v>
      </c>
      <c r="CYR16" s="308" t="s">
        <v>53</v>
      </c>
      <c r="CYS16" s="308" t="s">
        <v>53</v>
      </c>
      <c r="CYT16" s="308" t="s">
        <v>53</v>
      </c>
      <c r="CYU16" s="308" t="s">
        <v>53</v>
      </c>
      <c r="CYV16" s="308" t="s">
        <v>53</v>
      </c>
      <c r="CYW16" s="308" t="s">
        <v>53</v>
      </c>
      <c r="CYX16" s="308" t="s">
        <v>53</v>
      </c>
      <c r="CYY16" s="308" t="s">
        <v>53</v>
      </c>
      <c r="CYZ16" s="308" t="s">
        <v>53</v>
      </c>
      <c r="CZA16" s="308" t="s">
        <v>53</v>
      </c>
      <c r="CZB16" s="308" t="s">
        <v>53</v>
      </c>
      <c r="CZC16" s="308" t="s">
        <v>53</v>
      </c>
      <c r="CZD16" s="308" t="s">
        <v>53</v>
      </c>
      <c r="CZE16" s="308" t="s">
        <v>53</v>
      </c>
      <c r="CZF16" s="308" t="s">
        <v>53</v>
      </c>
      <c r="CZG16" s="308" t="s">
        <v>53</v>
      </c>
      <c r="CZH16" s="308" t="s">
        <v>53</v>
      </c>
      <c r="CZI16" s="308" t="s">
        <v>53</v>
      </c>
      <c r="CZJ16" s="308" t="s">
        <v>53</v>
      </c>
      <c r="CZK16" s="308" t="s">
        <v>53</v>
      </c>
      <c r="CZL16" s="308" t="s">
        <v>53</v>
      </c>
      <c r="CZM16" s="308" t="s">
        <v>53</v>
      </c>
      <c r="CZN16" s="308" t="s">
        <v>53</v>
      </c>
      <c r="CZO16" s="308" t="s">
        <v>53</v>
      </c>
      <c r="CZP16" s="308" t="s">
        <v>53</v>
      </c>
      <c r="CZQ16" s="308" t="s">
        <v>53</v>
      </c>
      <c r="CZR16" s="308" t="s">
        <v>53</v>
      </c>
      <c r="CZS16" s="308" t="s">
        <v>53</v>
      </c>
      <c r="CZT16" s="308" t="s">
        <v>53</v>
      </c>
      <c r="CZU16" s="308" t="s">
        <v>53</v>
      </c>
      <c r="CZV16" s="308" t="s">
        <v>53</v>
      </c>
      <c r="CZW16" s="308" t="s">
        <v>53</v>
      </c>
      <c r="CZX16" s="308" t="s">
        <v>53</v>
      </c>
      <c r="CZY16" s="308" t="s">
        <v>53</v>
      </c>
      <c r="CZZ16" s="308" t="s">
        <v>53</v>
      </c>
      <c r="DAA16" s="308" t="s">
        <v>53</v>
      </c>
      <c r="DAB16" s="308" t="s">
        <v>53</v>
      </c>
      <c r="DAC16" s="308" t="s">
        <v>53</v>
      </c>
      <c r="DAD16" s="308" t="s">
        <v>53</v>
      </c>
      <c r="DAE16" s="308" t="s">
        <v>53</v>
      </c>
      <c r="DAF16" s="308" t="s">
        <v>53</v>
      </c>
      <c r="DAG16" s="308" t="s">
        <v>53</v>
      </c>
      <c r="DAH16" s="308" t="s">
        <v>53</v>
      </c>
      <c r="DAI16" s="308" t="s">
        <v>53</v>
      </c>
      <c r="DAJ16" s="308" t="s">
        <v>53</v>
      </c>
      <c r="DAK16" s="308" t="s">
        <v>53</v>
      </c>
      <c r="DAL16" s="308" t="s">
        <v>53</v>
      </c>
      <c r="DAM16" s="308" t="s">
        <v>53</v>
      </c>
      <c r="DAN16" s="308" t="s">
        <v>53</v>
      </c>
      <c r="DAO16" s="308" t="s">
        <v>53</v>
      </c>
      <c r="DAP16" s="308" t="s">
        <v>53</v>
      </c>
      <c r="DAQ16" s="308" t="s">
        <v>53</v>
      </c>
      <c r="DAR16" s="308" t="s">
        <v>53</v>
      </c>
      <c r="DAS16" s="308" t="s">
        <v>53</v>
      </c>
      <c r="DAT16" s="308" t="s">
        <v>53</v>
      </c>
      <c r="DAU16" s="308" t="s">
        <v>53</v>
      </c>
      <c r="DAV16" s="308" t="s">
        <v>53</v>
      </c>
      <c r="DAW16" s="308" t="s">
        <v>53</v>
      </c>
      <c r="DAX16" s="308" t="s">
        <v>53</v>
      </c>
      <c r="DAY16" s="308" t="s">
        <v>53</v>
      </c>
      <c r="DAZ16" s="308" t="s">
        <v>53</v>
      </c>
      <c r="DBA16" s="308" t="s">
        <v>53</v>
      </c>
      <c r="DBB16" s="308" t="s">
        <v>53</v>
      </c>
      <c r="DBC16" s="308" t="s">
        <v>53</v>
      </c>
      <c r="DBD16" s="308" t="s">
        <v>53</v>
      </c>
      <c r="DBE16" s="308" t="s">
        <v>53</v>
      </c>
      <c r="DBF16" s="308" t="s">
        <v>53</v>
      </c>
      <c r="DBG16" s="308" t="s">
        <v>53</v>
      </c>
      <c r="DBH16" s="308" t="s">
        <v>53</v>
      </c>
      <c r="DBI16" s="308" t="s">
        <v>53</v>
      </c>
      <c r="DBJ16" s="308" t="s">
        <v>53</v>
      </c>
      <c r="DBK16" s="308" t="s">
        <v>53</v>
      </c>
      <c r="DBL16" s="308" t="s">
        <v>53</v>
      </c>
      <c r="DBM16" s="308" t="s">
        <v>53</v>
      </c>
      <c r="DBN16" s="308" t="s">
        <v>53</v>
      </c>
      <c r="DBO16" s="308" t="s">
        <v>53</v>
      </c>
      <c r="DBP16" s="308" t="s">
        <v>53</v>
      </c>
      <c r="DBQ16" s="308" t="s">
        <v>53</v>
      </c>
      <c r="DBR16" s="308" t="s">
        <v>53</v>
      </c>
      <c r="DBS16" s="308" t="s">
        <v>53</v>
      </c>
      <c r="DBT16" s="308" t="s">
        <v>53</v>
      </c>
      <c r="DBU16" s="308" t="s">
        <v>53</v>
      </c>
      <c r="DBV16" s="308" t="s">
        <v>53</v>
      </c>
      <c r="DBW16" s="308" t="s">
        <v>53</v>
      </c>
      <c r="DBX16" s="308" t="s">
        <v>53</v>
      </c>
      <c r="DBY16" s="308" t="s">
        <v>53</v>
      </c>
      <c r="DBZ16" s="308" t="s">
        <v>53</v>
      </c>
      <c r="DCA16" s="308" t="s">
        <v>53</v>
      </c>
      <c r="DCB16" s="308" t="s">
        <v>53</v>
      </c>
      <c r="DCC16" s="308" t="s">
        <v>53</v>
      </c>
      <c r="DCD16" s="308" t="s">
        <v>53</v>
      </c>
      <c r="DCE16" s="308" t="s">
        <v>53</v>
      </c>
      <c r="DCF16" s="308" t="s">
        <v>53</v>
      </c>
      <c r="DCG16" s="308" t="s">
        <v>53</v>
      </c>
      <c r="DCH16" s="308" t="s">
        <v>53</v>
      </c>
      <c r="DCI16" s="308" t="s">
        <v>53</v>
      </c>
      <c r="DCJ16" s="308" t="s">
        <v>53</v>
      </c>
      <c r="DCK16" s="308" t="s">
        <v>53</v>
      </c>
      <c r="DCL16" s="308" t="s">
        <v>53</v>
      </c>
      <c r="DCM16" s="308" t="s">
        <v>53</v>
      </c>
      <c r="DCN16" s="308" t="s">
        <v>53</v>
      </c>
      <c r="DCO16" s="308" t="s">
        <v>53</v>
      </c>
      <c r="DCP16" s="308" t="s">
        <v>53</v>
      </c>
      <c r="DCQ16" s="308" t="s">
        <v>53</v>
      </c>
      <c r="DCR16" s="308" t="s">
        <v>53</v>
      </c>
      <c r="DCS16" s="308" t="s">
        <v>53</v>
      </c>
      <c r="DCT16" s="308" t="s">
        <v>53</v>
      </c>
      <c r="DCU16" s="308" t="s">
        <v>53</v>
      </c>
      <c r="DCV16" s="308" t="s">
        <v>53</v>
      </c>
      <c r="DCW16" s="308" t="s">
        <v>53</v>
      </c>
      <c r="DCX16" s="308" t="s">
        <v>53</v>
      </c>
      <c r="DCY16" s="308" t="s">
        <v>53</v>
      </c>
      <c r="DCZ16" s="308" t="s">
        <v>53</v>
      </c>
      <c r="DDA16" s="308" t="s">
        <v>53</v>
      </c>
      <c r="DDB16" s="308" t="s">
        <v>53</v>
      </c>
      <c r="DDC16" s="308" t="s">
        <v>53</v>
      </c>
      <c r="DDD16" s="308" t="s">
        <v>53</v>
      </c>
      <c r="DDE16" s="308" t="s">
        <v>53</v>
      </c>
      <c r="DDF16" s="308" t="s">
        <v>53</v>
      </c>
      <c r="DDG16" s="308" t="s">
        <v>53</v>
      </c>
      <c r="DDH16" s="308" t="s">
        <v>53</v>
      </c>
      <c r="DDI16" s="308" t="s">
        <v>53</v>
      </c>
      <c r="DDJ16" s="308" t="s">
        <v>53</v>
      </c>
      <c r="DDK16" s="308" t="s">
        <v>53</v>
      </c>
      <c r="DDL16" s="308" t="s">
        <v>53</v>
      </c>
      <c r="DDM16" s="308" t="s">
        <v>53</v>
      </c>
      <c r="DDN16" s="308" t="s">
        <v>53</v>
      </c>
      <c r="DDO16" s="308" t="s">
        <v>53</v>
      </c>
      <c r="DDP16" s="308" t="s">
        <v>53</v>
      </c>
      <c r="DDQ16" s="308" t="s">
        <v>53</v>
      </c>
      <c r="DDR16" s="308" t="s">
        <v>53</v>
      </c>
      <c r="DDS16" s="308" t="s">
        <v>53</v>
      </c>
      <c r="DDT16" s="308" t="s">
        <v>53</v>
      </c>
      <c r="DDU16" s="308" t="s">
        <v>53</v>
      </c>
      <c r="DDV16" s="308" t="s">
        <v>53</v>
      </c>
      <c r="DDW16" s="308" t="s">
        <v>53</v>
      </c>
      <c r="DDX16" s="308" t="s">
        <v>53</v>
      </c>
      <c r="DDY16" s="308" t="s">
        <v>53</v>
      </c>
      <c r="DDZ16" s="308" t="s">
        <v>53</v>
      </c>
      <c r="DEA16" s="308" t="s">
        <v>53</v>
      </c>
      <c r="DEB16" s="308" t="s">
        <v>53</v>
      </c>
      <c r="DEC16" s="308" t="s">
        <v>53</v>
      </c>
      <c r="DED16" s="308" t="s">
        <v>53</v>
      </c>
      <c r="DEE16" s="308" t="s">
        <v>53</v>
      </c>
      <c r="DEF16" s="308" t="s">
        <v>53</v>
      </c>
      <c r="DEG16" s="308" t="s">
        <v>53</v>
      </c>
      <c r="DEH16" s="308" t="s">
        <v>53</v>
      </c>
      <c r="DEI16" s="308" t="s">
        <v>53</v>
      </c>
      <c r="DEJ16" s="308" t="s">
        <v>53</v>
      </c>
      <c r="DEK16" s="308" t="s">
        <v>53</v>
      </c>
      <c r="DEL16" s="308" t="s">
        <v>53</v>
      </c>
      <c r="DEM16" s="308" t="s">
        <v>53</v>
      </c>
      <c r="DEN16" s="308" t="s">
        <v>53</v>
      </c>
      <c r="DEO16" s="308" t="s">
        <v>53</v>
      </c>
      <c r="DEP16" s="308" t="s">
        <v>53</v>
      </c>
      <c r="DEQ16" s="308" t="s">
        <v>53</v>
      </c>
      <c r="DER16" s="308" t="s">
        <v>53</v>
      </c>
      <c r="DES16" s="308" t="s">
        <v>53</v>
      </c>
      <c r="DET16" s="308" t="s">
        <v>53</v>
      </c>
      <c r="DEU16" s="308" t="s">
        <v>53</v>
      </c>
      <c r="DEV16" s="308" t="s">
        <v>53</v>
      </c>
      <c r="DEW16" s="308" t="s">
        <v>53</v>
      </c>
      <c r="DEX16" s="308" t="s">
        <v>53</v>
      </c>
      <c r="DEY16" s="308" t="s">
        <v>53</v>
      </c>
      <c r="DEZ16" s="308" t="s">
        <v>53</v>
      </c>
      <c r="DFA16" s="308" t="s">
        <v>53</v>
      </c>
      <c r="DFB16" s="308" t="s">
        <v>53</v>
      </c>
      <c r="DFC16" s="308" t="s">
        <v>53</v>
      </c>
      <c r="DFD16" s="308" t="s">
        <v>53</v>
      </c>
      <c r="DFE16" s="308" t="s">
        <v>53</v>
      </c>
      <c r="DFF16" s="308" t="s">
        <v>53</v>
      </c>
      <c r="DFG16" s="308" t="s">
        <v>53</v>
      </c>
      <c r="DFH16" s="308" t="s">
        <v>53</v>
      </c>
      <c r="DFI16" s="308" t="s">
        <v>53</v>
      </c>
      <c r="DFJ16" s="308" t="s">
        <v>53</v>
      </c>
      <c r="DFK16" s="308" t="s">
        <v>53</v>
      </c>
      <c r="DFL16" s="308" t="s">
        <v>53</v>
      </c>
      <c r="DFM16" s="308" t="s">
        <v>53</v>
      </c>
      <c r="DFN16" s="308" t="s">
        <v>53</v>
      </c>
      <c r="DFO16" s="308" t="s">
        <v>53</v>
      </c>
      <c r="DFP16" s="308" t="s">
        <v>53</v>
      </c>
      <c r="DFQ16" s="308" t="s">
        <v>53</v>
      </c>
      <c r="DFR16" s="308" t="s">
        <v>53</v>
      </c>
      <c r="DFS16" s="308" t="s">
        <v>53</v>
      </c>
      <c r="DFT16" s="308" t="s">
        <v>53</v>
      </c>
      <c r="DFU16" s="308" t="s">
        <v>53</v>
      </c>
      <c r="DFV16" s="308" t="s">
        <v>53</v>
      </c>
      <c r="DFW16" s="308" t="s">
        <v>53</v>
      </c>
      <c r="DFX16" s="308" t="s">
        <v>53</v>
      </c>
      <c r="DFY16" s="308" t="s">
        <v>53</v>
      </c>
      <c r="DFZ16" s="308" t="s">
        <v>53</v>
      </c>
      <c r="DGA16" s="308" t="s">
        <v>53</v>
      </c>
      <c r="DGB16" s="308" t="s">
        <v>53</v>
      </c>
      <c r="DGC16" s="308" t="s">
        <v>53</v>
      </c>
      <c r="DGD16" s="308" t="s">
        <v>53</v>
      </c>
      <c r="DGE16" s="308" t="s">
        <v>53</v>
      </c>
      <c r="DGF16" s="308" t="s">
        <v>53</v>
      </c>
      <c r="DGG16" s="308" t="s">
        <v>53</v>
      </c>
      <c r="DGH16" s="308" t="s">
        <v>53</v>
      </c>
      <c r="DGI16" s="308" t="s">
        <v>53</v>
      </c>
      <c r="DGJ16" s="308" t="s">
        <v>53</v>
      </c>
      <c r="DGK16" s="308" t="s">
        <v>53</v>
      </c>
      <c r="DGL16" s="308" t="s">
        <v>53</v>
      </c>
      <c r="DGM16" s="308" t="s">
        <v>53</v>
      </c>
      <c r="DGN16" s="308" t="s">
        <v>53</v>
      </c>
      <c r="DGO16" s="308" t="s">
        <v>53</v>
      </c>
      <c r="DGP16" s="308" t="s">
        <v>53</v>
      </c>
      <c r="DGQ16" s="308" t="s">
        <v>53</v>
      </c>
      <c r="DGR16" s="308" t="s">
        <v>53</v>
      </c>
      <c r="DGS16" s="308" t="s">
        <v>53</v>
      </c>
      <c r="DGT16" s="308" t="s">
        <v>53</v>
      </c>
      <c r="DGU16" s="308" t="s">
        <v>53</v>
      </c>
      <c r="DGV16" s="308" t="s">
        <v>53</v>
      </c>
      <c r="DGW16" s="308" t="s">
        <v>53</v>
      </c>
      <c r="DGX16" s="308" t="s">
        <v>53</v>
      </c>
      <c r="DGY16" s="308" t="s">
        <v>53</v>
      </c>
      <c r="DGZ16" s="308" t="s">
        <v>53</v>
      </c>
      <c r="DHA16" s="308" t="s">
        <v>53</v>
      </c>
      <c r="DHB16" s="308" t="s">
        <v>53</v>
      </c>
      <c r="DHC16" s="308" t="s">
        <v>53</v>
      </c>
      <c r="DHD16" s="308" t="s">
        <v>53</v>
      </c>
      <c r="DHE16" s="308" t="s">
        <v>53</v>
      </c>
      <c r="DHF16" s="308" t="s">
        <v>53</v>
      </c>
      <c r="DHG16" s="308" t="s">
        <v>53</v>
      </c>
      <c r="DHH16" s="308" t="s">
        <v>53</v>
      </c>
      <c r="DHI16" s="308" t="s">
        <v>53</v>
      </c>
      <c r="DHJ16" s="308" t="s">
        <v>53</v>
      </c>
      <c r="DHK16" s="308" t="s">
        <v>53</v>
      </c>
      <c r="DHL16" s="308" t="s">
        <v>53</v>
      </c>
      <c r="DHM16" s="308" t="s">
        <v>53</v>
      </c>
      <c r="DHN16" s="308" t="s">
        <v>53</v>
      </c>
      <c r="DHO16" s="308" t="s">
        <v>53</v>
      </c>
      <c r="DHP16" s="308" t="s">
        <v>53</v>
      </c>
      <c r="DHQ16" s="308" t="s">
        <v>53</v>
      </c>
      <c r="DHR16" s="308" t="s">
        <v>53</v>
      </c>
      <c r="DHS16" s="308" t="s">
        <v>53</v>
      </c>
      <c r="DHT16" s="308" t="s">
        <v>53</v>
      </c>
      <c r="DHU16" s="308" t="s">
        <v>53</v>
      </c>
      <c r="DHV16" s="308" t="s">
        <v>53</v>
      </c>
      <c r="DHW16" s="308" t="s">
        <v>53</v>
      </c>
      <c r="DHX16" s="308" t="s">
        <v>53</v>
      </c>
      <c r="DHY16" s="308" t="s">
        <v>53</v>
      </c>
      <c r="DHZ16" s="308" t="s">
        <v>53</v>
      </c>
      <c r="DIA16" s="308" t="s">
        <v>53</v>
      </c>
      <c r="DIB16" s="308" t="s">
        <v>53</v>
      </c>
      <c r="DIC16" s="308" t="s">
        <v>53</v>
      </c>
      <c r="DID16" s="308" t="s">
        <v>53</v>
      </c>
      <c r="DIE16" s="308" t="s">
        <v>53</v>
      </c>
      <c r="DIF16" s="308" t="s">
        <v>53</v>
      </c>
      <c r="DIG16" s="308" t="s">
        <v>53</v>
      </c>
      <c r="DIH16" s="308" t="s">
        <v>53</v>
      </c>
      <c r="DII16" s="308" t="s">
        <v>53</v>
      </c>
      <c r="DIJ16" s="308" t="s">
        <v>53</v>
      </c>
      <c r="DIK16" s="308" t="s">
        <v>53</v>
      </c>
      <c r="DIL16" s="308" t="s">
        <v>53</v>
      </c>
      <c r="DIM16" s="308" t="s">
        <v>53</v>
      </c>
      <c r="DIN16" s="308" t="s">
        <v>53</v>
      </c>
      <c r="DIO16" s="308" t="s">
        <v>53</v>
      </c>
      <c r="DIP16" s="308" t="s">
        <v>53</v>
      </c>
      <c r="DIQ16" s="308" t="s">
        <v>53</v>
      </c>
      <c r="DIR16" s="308" t="s">
        <v>53</v>
      </c>
      <c r="DIS16" s="308" t="s">
        <v>53</v>
      </c>
      <c r="DIT16" s="308" t="s">
        <v>53</v>
      </c>
      <c r="DIU16" s="308" t="s">
        <v>53</v>
      </c>
      <c r="DIV16" s="308" t="s">
        <v>53</v>
      </c>
      <c r="DIW16" s="308" t="s">
        <v>53</v>
      </c>
      <c r="DIX16" s="308" t="s">
        <v>53</v>
      </c>
      <c r="DIY16" s="308" t="s">
        <v>53</v>
      </c>
      <c r="DIZ16" s="308" t="s">
        <v>53</v>
      </c>
      <c r="DJA16" s="308" t="s">
        <v>53</v>
      </c>
      <c r="DJB16" s="308" t="s">
        <v>53</v>
      </c>
      <c r="DJC16" s="308" t="s">
        <v>53</v>
      </c>
      <c r="DJD16" s="308" t="s">
        <v>53</v>
      </c>
      <c r="DJE16" s="308" t="s">
        <v>53</v>
      </c>
      <c r="DJF16" s="308" t="s">
        <v>53</v>
      </c>
      <c r="DJG16" s="308" t="s">
        <v>53</v>
      </c>
      <c r="DJH16" s="308" t="s">
        <v>53</v>
      </c>
      <c r="DJI16" s="308" t="s">
        <v>53</v>
      </c>
      <c r="DJJ16" s="308" t="s">
        <v>53</v>
      </c>
      <c r="DJK16" s="308" t="s">
        <v>53</v>
      </c>
      <c r="DJL16" s="308" t="s">
        <v>53</v>
      </c>
      <c r="DJM16" s="308" t="s">
        <v>53</v>
      </c>
      <c r="DJN16" s="308" t="s">
        <v>53</v>
      </c>
      <c r="DJO16" s="308" t="s">
        <v>53</v>
      </c>
      <c r="DJP16" s="308" t="s">
        <v>53</v>
      </c>
      <c r="DJQ16" s="308" t="s">
        <v>53</v>
      </c>
      <c r="DJR16" s="308" t="s">
        <v>53</v>
      </c>
      <c r="DJS16" s="308" t="s">
        <v>53</v>
      </c>
      <c r="DJT16" s="308" t="s">
        <v>53</v>
      </c>
      <c r="DJU16" s="308" t="s">
        <v>53</v>
      </c>
      <c r="DJV16" s="308" t="s">
        <v>53</v>
      </c>
      <c r="DJW16" s="308" t="s">
        <v>53</v>
      </c>
      <c r="DJX16" s="308" t="s">
        <v>53</v>
      </c>
      <c r="DJY16" s="308" t="s">
        <v>53</v>
      </c>
      <c r="DJZ16" s="308" t="s">
        <v>53</v>
      </c>
      <c r="DKA16" s="308" t="s">
        <v>53</v>
      </c>
      <c r="DKB16" s="308" t="s">
        <v>53</v>
      </c>
      <c r="DKC16" s="308" t="s">
        <v>53</v>
      </c>
      <c r="DKD16" s="308" t="s">
        <v>53</v>
      </c>
      <c r="DKE16" s="308" t="s">
        <v>53</v>
      </c>
      <c r="DKF16" s="308" t="s">
        <v>53</v>
      </c>
      <c r="DKG16" s="308" t="s">
        <v>53</v>
      </c>
      <c r="DKH16" s="308" t="s">
        <v>53</v>
      </c>
      <c r="DKI16" s="308" t="s">
        <v>53</v>
      </c>
      <c r="DKJ16" s="308" t="s">
        <v>53</v>
      </c>
      <c r="DKK16" s="308" t="s">
        <v>53</v>
      </c>
      <c r="DKL16" s="308" t="s">
        <v>53</v>
      </c>
      <c r="DKM16" s="308" t="s">
        <v>53</v>
      </c>
      <c r="DKN16" s="308" t="s">
        <v>53</v>
      </c>
      <c r="DKO16" s="308" t="s">
        <v>53</v>
      </c>
      <c r="DKP16" s="308" t="s">
        <v>53</v>
      </c>
      <c r="DKQ16" s="308" t="s">
        <v>53</v>
      </c>
      <c r="DKR16" s="308" t="s">
        <v>53</v>
      </c>
      <c r="DKS16" s="308" t="s">
        <v>53</v>
      </c>
      <c r="DKT16" s="308" t="s">
        <v>53</v>
      </c>
      <c r="DKU16" s="308" t="s">
        <v>53</v>
      </c>
      <c r="DKV16" s="308" t="s">
        <v>53</v>
      </c>
      <c r="DKW16" s="308" t="s">
        <v>53</v>
      </c>
      <c r="DKX16" s="308" t="s">
        <v>53</v>
      </c>
      <c r="DKY16" s="308" t="s">
        <v>53</v>
      </c>
      <c r="DKZ16" s="308" t="s">
        <v>53</v>
      </c>
      <c r="DLA16" s="308" t="s">
        <v>53</v>
      </c>
      <c r="DLB16" s="308" t="s">
        <v>53</v>
      </c>
      <c r="DLC16" s="308" t="s">
        <v>53</v>
      </c>
      <c r="DLD16" s="308" t="s">
        <v>53</v>
      </c>
      <c r="DLE16" s="308" t="s">
        <v>53</v>
      </c>
      <c r="DLF16" s="308" t="s">
        <v>53</v>
      </c>
      <c r="DLG16" s="308" t="s">
        <v>53</v>
      </c>
      <c r="DLH16" s="308" t="s">
        <v>53</v>
      </c>
      <c r="DLI16" s="308" t="s">
        <v>53</v>
      </c>
      <c r="DLJ16" s="308" t="s">
        <v>53</v>
      </c>
      <c r="DLK16" s="308" t="s">
        <v>53</v>
      </c>
      <c r="DLL16" s="308" t="s">
        <v>53</v>
      </c>
      <c r="DLM16" s="308" t="s">
        <v>53</v>
      </c>
      <c r="DLN16" s="308" t="s">
        <v>53</v>
      </c>
      <c r="DLO16" s="308" t="s">
        <v>53</v>
      </c>
      <c r="DLP16" s="308" t="s">
        <v>53</v>
      </c>
      <c r="DLQ16" s="308" t="s">
        <v>53</v>
      </c>
      <c r="DLR16" s="308" t="s">
        <v>53</v>
      </c>
      <c r="DLS16" s="308" t="s">
        <v>53</v>
      </c>
      <c r="DLT16" s="308" t="s">
        <v>53</v>
      </c>
      <c r="DLU16" s="308" t="s">
        <v>53</v>
      </c>
      <c r="DLV16" s="308" t="s">
        <v>53</v>
      </c>
      <c r="DLW16" s="308" t="s">
        <v>53</v>
      </c>
      <c r="DLX16" s="308" t="s">
        <v>53</v>
      </c>
      <c r="DLY16" s="308" t="s">
        <v>53</v>
      </c>
      <c r="DLZ16" s="308" t="s">
        <v>53</v>
      </c>
      <c r="DMA16" s="308" t="s">
        <v>53</v>
      </c>
      <c r="DMB16" s="308" t="s">
        <v>53</v>
      </c>
      <c r="DMC16" s="308" t="s">
        <v>53</v>
      </c>
      <c r="DMD16" s="308" t="s">
        <v>53</v>
      </c>
      <c r="DME16" s="308" t="s">
        <v>53</v>
      </c>
      <c r="DMF16" s="308" t="s">
        <v>53</v>
      </c>
      <c r="DMG16" s="308" t="s">
        <v>53</v>
      </c>
      <c r="DMH16" s="308" t="s">
        <v>53</v>
      </c>
      <c r="DMI16" s="308" t="s">
        <v>53</v>
      </c>
      <c r="DMJ16" s="308" t="s">
        <v>53</v>
      </c>
      <c r="DMK16" s="308" t="s">
        <v>53</v>
      </c>
      <c r="DML16" s="308" t="s">
        <v>53</v>
      </c>
      <c r="DMM16" s="308" t="s">
        <v>53</v>
      </c>
      <c r="DMN16" s="308" t="s">
        <v>53</v>
      </c>
      <c r="DMO16" s="308" t="s">
        <v>53</v>
      </c>
      <c r="DMP16" s="308" t="s">
        <v>53</v>
      </c>
      <c r="DMQ16" s="308" t="s">
        <v>53</v>
      </c>
      <c r="DMR16" s="308" t="s">
        <v>53</v>
      </c>
      <c r="DMS16" s="308" t="s">
        <v>53</v>
      </c>
      <c r="DMT16" s="308" t="s">
        <v>53</v>
      </c>
      <c r="DMU16" s="308" t="s">
        <v>53</v>
      </c>
      <c r="DMV16" s="308" t="s">
        <v>53</v>
      </c>
      <c r="DMW16" s="308" t="s">
        <v>53</v>
      </c>
      <c r="DMX16" s="308" t="s">
        <v>53</v>
      </c>
      <c r="DMY16" s="308" t="s">
        <v>53</v>
      </c>
      <c r="DMZ16" s="308" t="s">
        <v>53</v>
      </c>
      <c r="DNA16" s="308" t="s">
        <v>53</v>
      </c>
      <c r="DNB16" s="308" t="s">
        <v>53</v>
      </c>
      <c r="DNC16" s="308" t="s">
        <v>53</v>
      </c>
      <c r="DND16" s="308" t="s">
        <v>53</v>
      </c>
      <c r="DNE16" s="308" t="s">
        <v>53</v>
      </c>
      <c r="DNF16" s="308" t="s">
        <v>53</v>
      </c>
      <c r="DNG16" s="308" t="s">
        <v>53</v>
      </c>
      <c r="DNH16" s="308" t="s">
        <v>53</v>
      </c>
      <c r="DNI16" s="308" t="s">
        <v>53</v>
      </c>
      <c r="DNJ16" s="308" t="s">
        <v>53</v>
      </c>
      <c r="DNK16" s="308" t="s">
        <v>53</v>
      </c>
      <c r="DNL16" s="308" t="s">
        <v>53</v>
      </c>
      <c r="DNM16" s="308" t="s">
        <v>53</v>
      </c>
      <c r="DNN16" s="308" t="s">
        <v>53</v>
      </c>
      <c r="DNO16" s="308" t="s">
        <v>53</v>
      </c>
      <c r="DNP16" s="308" t="s">
        <v>53</v>
      </c>
      <c r="DNQ16" s="308" t="s">
        <v>53</v>
      </c>
      <c r="DNR16" s="308" t="s">
        <v>53</v>
      </c>
      <c r="DNS16" s="308" t="s">
        <v>53</v>
      </c>
      <c r="DNT16" s="308" t="s">
        <v>53</v>
      </c>
      <c r="DNU16" s="308" t="s">
        <v>53</v>
      </c>
      <c r="DNV16" s="308" t="s">
        <v>53</v>
      </c>
      <c r="DNW16" s="308" t="s">
        <v>53</v>
      </c>
      <c r="DNX16" s="308" t="s">
        <v>53</v>
      </c>
      <c r="DNY16" s="308" t="s">
        <v>53</v>
      </c>
      <c r="DNZ16" s="308" t="s">
        <v>53</v>
      </c>
      <c r="DOA16" s="308" t="s">
        <v>53</v>
      </c>
      <c r="DOB16" s="308" t="s">
        <v>53</v>
      </c>
      <c r="DOC16" s="308" t="s">
        <v>53</v>
      </c>
      <c r="DOD16" s="308" t="s">
        <v>53</v>
      </c>
      <c r="DOE16" s="308" t="s">
        <v>53</v>
      </c>
      <c r="DOF16" s="308" t="s">
        <v>53</v>
      </c>
      <c r="DOG16" s="308" t="s">
        <v>53</v>
      </c>
      <c r="DOH16" s="308" t="s">
        <v>53</v>
      </c>
      <c r="DOI16" s="308" t="s">
        <v>53</v>
      </c>
      <c r="DOJ16" s="308" t="s">
        <v>53</v>
      </c>
      <c r="DOK16" s="308" t="s">
        <v>53</v>
      </c>
      <c r="DOL16" s="308" t="s">
        <v>53</v>
      </c>
      <c r="DOM16" s="308" t="s">
        <v>53</v>
      </c>
      <c r="DON16" s="308" t="s">
        <v>53</v>
      </c>
      <c r="DOO16" s="308" t="s">
        <v>53</v>
      </c>
      <c r="DOP16" s="308" t="s">
        <v>53</v>
      </c>
      <c r="DOQ16" s="308" t="s">
        <v>53</v>
      </c>
      <c r="DOR16" s="308" t="s">
        <v>53</v>
      </c>
      <c r="DOS16" s="308" t="s">
        <v>53</v>
      </c>
      <c r="DOT16" s="308" t="s">
        <v>53</v>
      </c>
      <c r="DOU16" s="308" t="s">
        <v>53</v>
      </c>
      <c r="DOV16" s="308" t="s">
        <v>53</v>
      </c>
      <c r="DOW16" s="308" t="s">
        <v>53</v>
      </c>
      <c r="DOX16" s="308" t="s">
        <v>53</v>
      </c>
      <c r="DOY16" s="308" t="s">
        <v>53</v>
      </c>
      <c r="DOZ16" s="308" t="s">
        <v>53</v>
      </c>
      <c r="DPA16" s="308" t="s">
        <v>53</v>
      </c>
      <c r="DPB16" s="308" t="s">
        <v>53</v>
      </c>
      <c r="DPC16" s="308" t="s">
        <v>53</v>
      </c>
      <c r="DPD16" s="308" t="s">
        <v>53</v>
      </c>
      <c r="DPE16" s="308" t="s">
        <v>53</v>
      </c>
      <c r="DPF16" s="308" t="s">
        <v>53</v>
      </c>
      <c r="DPG16" s="308" t="s">
        <v>53</v>
      </c>
      <c r="DPH16" s="308" t="s">
        <v>53</v>
      </c>
      <c r="DPI16" s="308" t="s">
        <v>53</v>
      </c>
      <c r="DPJ16" s="308" t="s">
        <v>53</v>
      </c>
      <c r="DPK16" s="308" t="s">
        <v>53</v>
      </c>
      <c r="DPL16" s="308" t="s">
        <v>53</v>
      </c>
      <c r="DPM16" s="308" t="s">
        <v>53</v>
      </c>
      <c r="DPN16" s="308" t="s">
        <v>53</v>
      </c>
      <c r="DPO16" s="308" t="s">
        <v>53</v>
      </c>
      <c r="DPP16" s="308" t="s">
        <v>53</v>
      </c>
      <c r="DPQ16" s="308" t="s">
        <v>53</v>
      </c>
      <c r="DPR16" s="308" t="s">
        <v>53</v>
      </c>
      <c r="DPS16" s="308" t="s">
        <v>53</v>
      </c>
      <c r="DPT16" s="308" t="s">
        <v>53</v>
      </c>
      <c r="DPU16" s="308" t="s">
        <v>53</v>
      </c>
      <c r="DPV16" s="308" t="s">
        <v>53</v>
      </c>
      <c r="DPW16" s="308" t="s">
        <v>53</v>
      </c>
      <c r="DPX16" s="308" t="s">
        <v>53</v>
      </c>
      <c r="DPY16" s="308" t="s">
        <v>53</v>
      </c>
      <c r="DPZ16" s="308" t="s">
        <v>53</v>
      </c>
      <c r="DQA16" s="308" t="s">
        <v>53</v>
      </c>
      <c r="DQB16" s="308" t="s">
        <v>53</v>
      </c>
      <c r="DQC16" s="308" t="s">
        <v>53</v>
      </c>
      <c r="DQD16" s="308" t="s">
        <v>53</v>
      </c>
      <c r="DQE16" s="308" t="s">
        <v>53</v>
      </c>
      <c r="DQF16" s="308" t="s">
        <v>53</v>
      </c>
      <c r="DQG16" s="308" t="s">
        <v>53</v>
      </c>
      <c r="DQH16" s="308" t="s">
        <v>53</v>
      </c>
      <c r="DQI16" s="308" t="s">
        <v>53</v>
      </c>
      <c r="DQJ16" s="308" t="s">
        <v>53</v>
      </c>
      <c r="DQK16" s="308" t="s">
        <v>53</v>
      </c>
      <c r="DQL16" s="308" t="s">
        <v>53</v>
      </c>
      <c r="DQM16" s="308" t="s">
        <v>53</v>
      </c>
      <c r="DQN16" s="308" t="s">
        <v>53</v>
      </c>
      <c r="DQO16" s="308" t="s">
        <v>53</v>
      </c>
      <c r="DQP16" s="308" t="s">
        <v>53</v>
      </c>
      <c r="DQQ16" s="308" t="s">
        <v>53</v>
      </c>
      <c r="DQR16" s="308" t="s">
        <v>53</v>
      </c>
      <c r="DQS16" s="308" t="s">
        <v>53</v>
      </c>
      <c r="DQT16" s="308" t="s">
        <v>53</v>
      </c>
      <c r="DQU16" s="308" t="s">
        <v>53</v>
      </c>
      <c r="DQV16" s="308" t="s">
        <v>53</v>
      </c>
      <c r="DQW16" s="308" t="s">
        <v>53</v>
      </c>
      <c r="DQX16" s="308" t="s">
        <v>53</v>
      </c>
      <c r="DQY16" s="308" t="s">
        <v>53</v>
      </c>
      <c r="DQZ16" s="308" t="s">
        <v>53</v>
      </c>
      <c r="DRA16" s="308" t="s">
        <v>53</v>
      </c>
      <c r="DRB16" s="308" t="s">
        <v>53</v>
      </c>
      <c r="DRC16" s="308" t="s">
        <v>53</v>
      </c>
      <c r="DRD16" s="308" t="s">
        <v>53</v>
      </c>
      <c r="DRE16" s="308" t="s">
        <v>53</v>
      </c>
      <c r="DRF16" s="308" t="s">
        <v>53</v>
      </c>
      <c r="DRG16" s="308" t="s">
        <v>53</v>
      </c>
      <c r="DRH16" s="308" t="s">
        <v>53</v>
      </c>
      <c r="DRI16" s="308" t="s">
        <v>53</v>
      </c>
      <c r="DRJ16" s="308" t="s">
        <v>53</v>
      </c>
      <c r="DRK16" s="308" t="s">
        <v>53</v>
      </c>
      <c r="DRL16" s="308" t="s">
        <v>53</v>
      </c>
      <c r="DRM16" s="308" t="s">
        <v>53</v>
      </c>
      <c r="DRN16" s="308" t="s">
        <v>53</v>
      </c>
      <c r="DRO16" s="308" t="s">
        <v>53</v>
      </c>
      <c r="DRP16" s="308" t="s">
        <v>53</v>
      </c>
      <c r="DRQ16" s="308" t="s">
        <v>53</v>
      </c>
      <c r="DRR16" s="308" t="s">
        <v>53</v>
      </c>
      <c r="DRS16" s="308" t="s">
        <v>53</v>
      </c>
      <c r="DRT16" s="308" t="s">
        <v>53</v>
      </c>
      <c r="DRU16" s="308" t="s">
        <v>53</v>
      </c>
      <c r="DRV16" s="308" t="s">
        <v>53</v>
      </c>
      <c r="DRW16" s="308" t="s">
        <v>53</v>
      </c>
      <c r="DRX16" s="308" t="s">
        <v>53</v>
      </c>
      <c r="DRY16" s="308" t="s">
        <v>53</v>
      </c>
      <c r="DRZ16" s="308" t="s">
        <v>53</v>
      </c>
      <c r="DSA16" s="308" t="s">
        <v>53</v>
      </c>
      <c r="DSB16" s="308" t="s">
        <v>53</v>
      </c>
      <c r="DSC16" s="308" t="s">
        <v>53</v>
      </c>
      <c r="DSD16" s="308" t="s">
        <v>53</v>
      </c>
      <c r="DSE16" s="308" t="s">
        <v>53</v>
      </c>
      <c r="DSF16" s="308" t="s">
        <v>53</v>
      </c>
      <c r="DSG16" s="308" t="s">
        <v>53</v>
      </c>
      <c r="DSH16" s="308" t="s">
        <v>53</v>
      </c>
      <c r="DSI16" s="308" t="s">
        <v>53</v>
      </c>
      <c r="DSJ16" s="308" t="s">
        <v>53</v>
      </c>
      <c r="DSK16" s="308" t="s">
        <v>53</v>
      </c>
      <c r="DSL16" s="308" t="s">
        <v>53</v>
      </c>
      <c r="DSM16" s="308" t="s">
        <v>53</v>
      </c>
      <c r="DSN16" s="308" t="s">
        <v>53</v>
      </c>
      <c r="DSO16" s="308" t="s">
        <v>53</v>
      </c>
      <c r="DSP16" s="308" t="s">
        <v>53</v>
      </c>
      <c r="DSQ16" s="308" t="s">
        <v>53</v>
      </c>
      <c r="DSR16" s="308" t="s">
        <v>53</v>
      </c>
      <c r="DSS16" s="308" t="s">
        <v>53</v>
      </c>
      <c r="DST16" s="308" t="s">
        <v>53</v>
      </c>
      <c r="DSU16" s="308" t="s">
        <v>53</v>
      </c>
      <c r="DSV16" s="308" t="s">
        <v>53</v>
      </c>
      <c r="DSW16" s="308" t="s">
        <v>53</v>
      </c>
      <c r="DSX16" s="308" t="s">
        <v>53</v>
      </c>
      <c r="DSY16" s="308" t="s">
        <v>53</v>
      </c>
      <c r="DSZ16" s="308" t="s">
        <v>53</v>
      </c>
      <c r="DTA16" s="308" t="s">
        <v>53</v>
      </c>
      <c r="DTB16" s="308" t="s">
        <v>53</v>
      </c>
      <c r="DTC16" s="308" t="s">
        <v>53</v>
      </c>
      <c r="DTD16" s="308" t="s">
        <v>53</v>
      </c>
      <c r="DTE16" s="308" t="s">
        <v>53</v>
      </c>
      <c r="DTF16" s="308" t="s">
        <v>53</v>
      </c>
      <c r="DTG16" s="308" t="s">
        <v>53</v>
      </c>
      <c r="DTH16" s="308" t="s">
        <v>53</v>
      </c>
      <c r="DTI16" s="308" t="s">
        <v>53</v>
      </c>
      <c r="DTJ16" s="308" t="s">
        <v>53</v>
      </c>
      <c r="DTK16" s="308" t="s">
        <v>53</v>
      </c>
      <c r="DTL16" s="308" t="s">
        <v>53</v>
      </c>
      <c r="DTM16" s="308" t="s">
        <v>53</v>
      </c>
      <c r="DTN16" s="308" t="s">
        <v>53</v>
      </c>
      <c r="DTO16" s="308" t="s">
        <v>53</v>
      </c>
      <c r="DTP16" s="308" t="s">
        <v>53</v>
      </c>
      <c r="DTQ16" s="308" t="s">
        <v>53</v>
      </c>
      <c r="DTR16" s="308" t="s">
        <v>53</v>
      </c>
      <c r="DTS16" s="308" t="s">
        <v>53</v>
      </c>
      <c r="DTT16" s="308" t="s">
        <v>53</v>
      </c>
      <c r="DTU16" s="308" t="s">
        <v>53</v>
      </c>
      <c r="DTV16" s="308" t="s">
        <v>53</v>
      </c>
      <c r="DTW16" s="308" t="s">
        <v>53</v>
      </c>
      <c r="DTX16" s="308" t="s">
        <v>53</v>
      </c>
      <c r="DTY16" s="308" t="s">
        <v>53</v>
      </c>
      <c r="DTZ16" s="308" t="s">
        <v>53</v>
      </c>
      <c r="DUA16" s="308" t="s">
        <v>53</v>
      </c>
      <c r="DUB16" s="308" t="s">
        <v>53</v>
      </c>
      <c r="DUC16" s="308" t="s">
        <v>53</v>
      </c>
      <c r="DUD16" s="308" t="s">
        <v>53</v>
      </c>
      <c r="DUE16" s="308" t="s">
        <v>53</v>
      </c>
      <c r="DUF16" s="308" t="s">
        <v>53</v>
      </c>
      <c r="DUG16" s="308" t="s">
        <v>53</v>
      </c>
      <c r="DUH16" s="308" t="s">
        <v>53</v>
      </c>
      <c r="DUI16" s="308" t="s">
        <v>53</v>
      </c>
      <c r="DUJ16" s="308" t="s">
        <v>53</v>
      </c>
      <c r="DUK16" s="308" t="s">
        <v>53</v>
      </c>
      <c r="DUL16" s="308" t="s">
        <v>53</v>
      </c>
      <c r="DUM16" s="308" t="s">
        <v>53</v>
      </c>
      <c r="DUN16" s="308" t="s">
        <v>53</v>
      </c>
      <c r="DUO16" s="308" t="s">
        <v>53</v>
      </c>
      <c r="DUP16" s="308" t="s">
        <v>53</v>
      </c>
      <c r="DUQ16" s="308" t="s">
        <v>53</v>
      </c>
      <c r="DUR16" s="308" t="s">
        <v>53</v>
      </c>
      <c r="DUS16" s="308" t="s">
        <v>53</v>
      </c>
      <c r="DUT16" s="308" t="s">
        <v>53</v>
      </c>
      <c r="DUU16" s="308" t="s">
        <v>53</v>
      </c>
      <c r="DUV16" s="308" t="s">
        <v>53</v>
      </c>
      <c r="DUW16" s="308" t="s">
        <v>53</v>
      </c>
      <c r="DUX16" s="308" t="s">
        <v>53</v>
      </c>
      <c r="DUY16" s="308" t="s">
        <v>53</v>
      </c>
      <c r="DUZ16" s="308" t="s">
        <v>53</v>
      </c>
      <c r="DVA16" s="308" t="s">
        <v>53</v>
      </c>
      <c r="DVB16" s="308" t="s">
        <v>53</v>
      </c>
      <c r="DVC16" s="308" t="s">
        <v>53</v>
      </c>
      <c r="DVD16" s="308" t="s">
        <v>53</v>
      </c>
      <c r="DVE16" s="308" t="s">
        <v>53</v>
      </c>
      <c r="DVF16" s="308" t="s">
        <v>53</v>
      </c>
      <c r="DVG16" s="308" t="s">
        <v>53</v>
      </c>
      <c r="DVH16" s="308" t="s">
        <v>53</v>
      </c>
      <c r="DVI16" s="308" t="s">
        <v>53</v>
      </c>
      <c r="DVJ16" s="308" t="s">
        <v>53</v>
      </c>
      <c r="DVK16" s="308" t="s">
        <v>53</v>
      </c>
      <c r="DVL16" s="308" t="s">
        <v>53</v>
      </c>
      <c r="DVM16" s="308" t="s">
        <v>53</v>
      </c>
      <c r="DVN16" s="308" t="s">
        <v>53</v>
      </c>
      <c r="DVO16" s="308" t="s">
        <v>53</v>
      </c>
      <c r="DVP16" s="308" t="s">
        <v>53</v>
      </c>
      <c r="DVQ16" s="308" t="s">
        <v>53</v>
      </c>
      <c r="DVR16" s="308" t="s">
        <v>53</v>
      </c>
      <c r="DVS16" s="308" t="s">
        <v>53</v>
      </c>
      <c r="DVT16" s="308" t="s">
        <v>53</v>
      </c>
      <c r="DVU16" s="308" t="s">
        <v>53</v>
      </c>
      <c r="DVV16" s="308" t="s">
        <v>53</v>
      </c>
      <c r="DVW16" s="308" t="s">
        <v>53</v>
      </c>
      <c r="DVX16" s="308" t="s">
        <v>53</v>
      </c>
      <c r="DVY16" s="308" t="s">
        <v>53</v>
      </c>
      <c r="DVZ16" s="308" t="s">
        <v>53</v>
      </c>
      <c r="DWA16" s="308" t="s">
        <v>53</v>
      </c>
      <c r="DWB16" s="308" t="s">
        <v>53</v>
      </c>
      <c r="DWC16" s="308" t="s">
        <v>53</v>
      </c>
      <c r="DWD16" s="308" t="s">
        <v>53</v>
      </c>
      <c r="DWE16" s="308" t="s">
        <v>53</v>
      </c>
      <c r="DWF16" s="308" t="s">
        <v>53</v>
      </c>
      <c r="DWG16" s="308" t="s">
        <v>53</v>
      </c>
      <c r="DWH16" s="308" t="s">
        <v>53</v>
      </c>
      <c r="DWI16" s="308" t="s">
        <v>53</v>
      </c>
      <c r="DWJ16" s="308" t="s">
        <v>53</v>
      </c>
      <c r="DWK16" s="308" t="s">
        <v>53</v>
      </c>
      <c r="DWL16" s="308" t="s">
        <v>53</v>
      </c>
      <c r="DWM16" s="308" t="s">
        <v>53</v>
      </c>
      <c r="DWN16" s="308" t="s">
        <v>53</v>
      </c>
      <c r="DWO16" s="308" t="s">
        <v>53</v>
      </c>
      <c r="DWP16" s="308" t="s">
        <v>53</v>
      </c>
      <c r="DWQ16" s="308" t="s">
        <v>53</v>
      </c>
      <c r="DWR16" s="308" t="s">
        <v>53</v>
      </c>
      <c r="DWS16" s="308" t="s">
        <v>53</v>
      </c>
      <c r="DWT16" s="308" t="s">
        <v>53</v>
      </c>
      <c r="DWU16" s="308" t="s">
        <v>53</v>
      </c>
      <c r="DWV16" s="308" t="s">
        <v>53</v>
      </c>
      <c r="DWW16" s="308" t="s">
        <v>53</v>
      </c>
      <c r="DWX16" s="308" t="s">
        <v>53</v>
      </c>
      <c r="DWY16" s="308" t="s">
        <v>53</v>
      </c>
      <c r="DWZ16" s="308" t="s">
        <v>53</v>
      </c>
      <c r="DXA16" s="308" t="s">
        <v>53</v>
      </c>
      <c r="DXB16" s="308" t="s">
        <v>53</v>
      </c>
      <c r="DXC16" s="308" t="s">
        <v>53</v>
      </c>
      <c r="DXD16" s="308" t="s">
        <v>53</v>
      </c>
      <c r="DXE16" s="308" t="s">
        <v>53</v>
      </c>
      <c r="DXF16" s="308" t="s">
        <v>53</v>
      </c>
      <c r="DXG16" s="308" t="s">
        <v>53</v>
      </c>
      <c r="DXH16" s="308" t="s">
        <v>53</v>
      </c>
      <c r="DXI16" s="308" t="s">
        <v>53</v>
      </c>
      <c r="DXJ16" s="308" t="s">
        <v>53</v>
      </c>
      <c r="DXK16" s="308" t="s">
        <v>53</v>
      </c>
      <c r="DXL16" s="308" t="s">
        <v>53</v>
      </c>
      <c r="DXM16" s="308" t="s">
        <v>53</v>
      </c>
      <c r="DXN16" s="308" t="s">
        <v>53</v>
      </c>
      <c r="DXO16" s="308" t="s">
        <v>53</v>
      </c>
      <c r="DXP16" s="308" t="s">
        <v>53</v>
      </c>
      <c r="DXQ16" s="308" t="s">
        <v>53</v>
      </c>
      <c r="DXR16" s="308" t="s">
        <v>53</v>
      </c>
      <c r="DXS16" s="308" t="s">
        <v>53</v>
      </c>
      <c r="DXT16" s="308" t="s">
        <v>53</v>
      </c>
      <c r="DXU16" s="308" t="s">
        <v>53</v>
      </c>
      <c r="DXV16" s="308" t="s">
        <v>53</v>
      </c>
      <c r="DXW16" s="308" t="s">
        <v>53</v>
      </c>
      <c r="DXX16" s="308" t="s">
        <v>53</v>
      </c>
      <c r="DXY16" s="308" t="s">
        <v>53</v>
      </c>
      <c r="DXZ16" s="308" t="s">
        <v>53</v>
      </c>
      <c r="DYA16" s="308" t="s">
        <v>53</v>
      </c>
      <c r="DYB16" s="308" t="s">
        <v>53</v>
      </c>
      <c r="DYC16" s="308" t="s">
        <v>53</v>
      </c>
      <c r="DYD16" s="308" t="s">
        <v>53</v>
      </c>
      <c r="DYE16" s="308" t="s">
        <v>53</v>
      </c>
      <c r="DYF16" s="308" t="s">
        <v>53</v>
      </c>
      <c r="DYG16" s="308" t="s">
        <v>53</v>
      </c>
      <c r="DYH16" s="308" t="s">
        <v>53</v>
      </c>
      <c r="DYI16" s="308" t="s">
        <v>53</v>
      </c>
      <c r="DYJ16" s="308" t="s">
        <v>53</v>
      </c>
      <c r="DYK16" s="308" t="s">
        <v>53</v>
      </c>
      <c r="DYL16" s="308" t="s">
        <v>53</v>
      </c>
      <c r="DYM16" s="308" t="s">
        <v>53</v>
      </c>
      <c r="DYN16" s="308" t="s">
        <v>53</v>
      </c>
      <c r="DYO16" s="308" t="s">
        <v>53</v>
      </c>
      <c r="DYP16" s="308" t="s">
        <v>53</v>
      </c>
      <c r="DYQ16" s="308" t="s">
        <v>53</v>
      </c>
      <c r="DYR16" s="308" t="s">
        <v>53</v>
      </c>
      <c r="DYS16" s="308" t="s">
        <v>53</v>
      </c>
      <c r="DYT16" s="308" t="s">
        <v>53</v>
      </c>
      <c r="DYU16" s="308" t="s">
        <v>53</v>
      </c>
      <c r="DYV16" s="308" t="s">
        <v>53</v>
      </c>
      <c r="DYW16" s="308" t="s">
        <v>53</v>
      </c>
      <c r="DYX16" s="308" t="s">
        <v>53</v>
      </c>
      <c r="DYY16" s="308" t="s">
        <v>53</v>
      </c>
      <c r="DYZ16" s="308" t="s">
        <v>53</v>
      </c>
      <c r="DZA16" s="308" t="s">
        <v>53</v>
      </c>
      <c r="DZB16" s="308" t="s">
        <v>53</v>
      </c>
      <c r="DZC16" s="308" t="s">
        <v>53</v>
      </c>
      <c r="DZD16" s="308" t="s">
        <v>53</v>
      </c>
      <c r="DZE16" s="308" t="s">
        <v>53</v>
      </c>
      <c r="DZF16" s="308" t="s">
        <v>53</v>
      </c>
      <c r="DZG16" s="308" t="s">
        <v>53</v>
      </c>
      <c r="DZH16" s="308" t="s">
        <v>53</v>
      </c>
      <c r="DZI16" s="308" t="s">
        <v>53</v>
      </c>
      <c r="DZJ16" s="308" t="s">
        <v>53</v>
      </c>
      <c r="DZK16" s="308" t="s">
        <v>53</v>
      </c>
      <c r="DZL16" s="308" t="s">
        <v>53</v>
      </c>
      <c r="DZM16" s="308" t="s">
        <v>53</v>
      </c>
      <c r="DZN16" s="308" t="s">
        <v>53</v>
      </c>
      <c r="DZO16" s="308" t="s">
        <v>53</v>
      </c>
      <c r="DZP16" s="308" t="s">
        <v>53</v>
      </c>
      <c r="DZQ16" s="308" t="s">
        <v>53</v>
      </c>
      <c r="DZR16" s="308" t="s">
        <v>53</v>
      </c>
      <c r="DZS16" s="308" t="s">
        <v>53</v>
      </c>
      <c r="DZT16" s="308" t="s">
        <v>53</v>
      </c>
      <c r="DZU16" s="308" t="s">
        <v>53</v>
      </c>
      <c r="DZV16" s="308" t="s">
        <v>53</v>
      </c>
      <c r="DZW16" s="308" t="s">
        <v>53</v>
      </c>
      <c r="DZX16" s="308" t="s">
        <v>53</v>
      </c>
      <c r="DZY16" s="308" t="s">
        <v>53</v>
      </c>
      <c r="DZZ16" s="308" t="s">
        <v>53</v>
      </c>
      <c r="EAA16" s="308" t="s">
        <v>53</v>
      </c>
      <c r="EAB16" s="308" t="s">
        <v>53</v>
      </c>
      <c r="EAC16" s="308" t="s">
        <v>53</v>
      </c>
      <c r="EAD16" s="308" t="s">
        <v>53</v>
      </c>
      <c r="EAE16" s="308" t="s">
        <v>53</v>
      </c>
      <c r="EAF16" s="308" t="s">
        <v>53</v>
      </c>
      <c r="EAG16" s="308" t="s">
        <v>53</v>
      </c>
      <c r="EAH16" s="308" t="s">
        <v>53</v>
      </c>
      <c r="EAI16" s="308" t="s">
        <v>53</v>
      </c>
      <c r="EAJ16" s="308" t="s">
        <v>53</v>
      </c>
      <c r="EAK16" s="308" t="s">
        <v>53</v>
      </c>
      <c r="EAL16" s="308" t="s">
        <v>53</v>
      </c>
      <c r="EAM16" s="308" t="s">
        <v>53</v>
      </c>
      <c r="EAN16" s="308" t="s">
        <v>53</v>
      </c>
      <c r="EAO16" s="308" t="s">
        <v>53</v>
      </c>
      <c r="EAP16" s="308" t="s">
        <v>53</v>
      </c>
      <c r="EAQ16" s="308" t="s">
        <v>53</v>
      </c>
      <c r="EAR16" s="308" t="s">
        <v>53</v>
      </c>
      <c r="EAS16" s="308" t="s">
        <v>53</v>
      </c>
      <c r="EAT16" s="308" t="s">
        <v>53</v>
      </c>
      <c r="EAU16" s="308" t="s">
        <v>53</v>
      </c>
      <c r="EAV16" s="308" t="s">
        <v>53</v>
      </c>
      <c r="EAW16" s="308" t="s">
        <v>53</v>
      </c>
      <c r="EAX16" s="308" t="s">
        <v>53</v>
      </c>
      <c r="EAY16" s="308" t="s">
        <v>53</v>
      </c>
      <c r="EAZ16" s="308" t="s">
        <v>53</v>
      </c>
      <c r="EBA16" s="308" t="s">
        <v>53</v>
      </c>
      <c r="EBB16" s="308" t="s">
        <v>53</v>
      </c>
      <c r="EBC16" s="308" t="s">
        <v>53</v>
      </c>
      <c r="EBD16" s="308" t="s">
        <v>53</v>
      </c>
      <c r="EBE16" s="308" t="s">
        <v>53</v>
      </c>
      <c r="EBF16" s="308" t="s">
        <v>53</v>
      </c>
      <c r="EBG16" s="308" t="s">
        <v>53</v>
      </c>
      <c r="EBH16" s="308" t="s">
        <v>53</v>
      </c>
      <c r="EBI16" s="308" t="s">
        <v>53</v>
      </c>
      <c r="EBJ16" s="308" t="s">
        <v>53</v>
      </c>
      <c r="EBK16" s="308" t="s">
        <v>53</v>
      </c>
      <c r="EBL16" s="308" t="s">
        <v>53</v>
      </c>
      <c r="EBM16" s="308" t="s">
        <v>53</v>
      </c>
      <c r="EBN16" s="308" t="s">
        <v>53</v>
      </c>
      <c r="EBO16" s="308" t="s">
        <v>53</v>
      </c>
      <c r="EBP16" s="308" t="s">
        <v>53</v>
      </c>
      <c r="EBQ16" s="308" t="s">
        <v>53</v>
      </c>
      <c r="EBR16" s="308" t="s">
        <v>53</v>
      </c>
      <c r="EBS16" s="308" t="s">
        <v>53</v>
      </c>
      <c r="EBT16" s="308" t="s">
        <v>53</v>
      </c>
      <c r="EBU16" s="308" t="s">
        <v>53</v>
      </c>
      <c r="EBV16" s="308" t="s">
        <v>53</v>
      </c>
      <c r="EBW16" s="308" t="s">
        <v>53</v>
      </c>
      <c r="EBX16" s="308" t="s">
        <v>53</v>
      </c>
      <c r="EBY16" s="308" t="s">
        <v>53</v>
      </c>
      <c r="EBZ16" s="308" t="s">
        <v>53</v>
      </c>
      <c r="ECA16" s="308" t="s">
        <v>53</v>
      </c>
      <c r="ECB16" s="308" t="s">
        <v>53</v>
      </c>
      <c r="ECC16" s="308" t="s">
        <v>53</v>
      </c>
      <c r="ECD16" s="308" t="s">
        <v>53</v>
      </c>
      <c r="ECE16" s="308" t="s">
        <v>53</v>
      </c>
      <c r="ECF16" s="308" t="s">
        <v>53</v>
      </c>
      <c r="ECG16" s="308" t="s">
        <v>53</v>
      </c>
      <c r="ECH16" s="308" t="s">
        <v>53</v>
      </c>
      <c r="ECI16" s="308" t="s">
        <v>53</v>
      </c>
      <c r="ECJ16" s="308" t="s">
        <v>53</v>
      </c>
      <c r="ECK16" s="308" t="s">
        <v>53</v>
      </c>
      <c r="ECL16" s="308" t="s">
        <v>53</v>
      </c>
      <c r="ECM16" s="308" t="s">
        <v>53</v>
      </c>
      <c r="ECN16" s="308" t="s">
        <v>53</v>
      </c>
      <c r="ECO16" s="308" t="s">
        <v>53</v>
      </c>
      <c r="ECP16" s="308" t="s">
        <v>53</v>
      </c>
      <c r="ECQ16" s="308" t="s">
        <v>53</v>
      </c>
      <c r="ECR16" s="308" t="s">
        <v>53</v>
      </c>
      <c r="ECS16" s="308" t="s">
        <v>53</v>
      </c>
      <c r="ECT16" s="308" t="s">
        <v>53</v>
      </c>
      <c r="ECU16" s="308" t="s">
        <v>53</v>
      </c>
      <c r="ECV16" s="308" t="s">
        <v>53</v>
      </c>
      <c r="ECW16" s="308" t="s">
        <v>53</v>
      </c>
      <c r="ECX16" s="308" t="s">
        <v>53</v>
      </c>
      <c r="ECY16" s="308" t="s">
        <v>53</v>
      </c>
      <c r="ECZ16" s="308" t="s">
        <v>53</v>
      </c>
      <c r="EDA16" s="308" t="s">
        <v>53</v>
      </c>
      <c r="EDB16" s="308" t="s">
        <v>53</v>
      </c>
      <c r="EDC16" s="308" t="s">
        <v>53</v>
      </c>
      <c r="EDD16" s="308" t="s">
        <v>53</v>
      </c>
      <c r="EDE16" s="308" t="s">
        <v>53</v>
      </c>
      <c r="EDF16" s="308" t="s">
        <v>53</v>
      </c>
      <c r="EDG16" s="308" t="s">
        <v>53</v>
      </c>
      <c r="EDH16" s="308" t="s">
        <v>53</v>
      </c>
      <c r="EDI16" s="308" t="s">
        <v>53</v>
      </c>
      <c r="EDJ16" s="308" t="s">
        <v>53</v>
      </c>
      <c r="EDK16" s="308" t="s">
        <v>53</v>
      </c>
      <c r="EDL16" s="308" t="s">
        <v>53</v>
      </c>
      <c r="EDM16" s="308" t="s">
        <v>53</v>
      </c>
      <c r="EDN16" s="308" t="s">
        <v>53</v>
      </c>
      <c r="EDO16" s="308" t="s">
        <v>53</v>
      </c>
      <c r="EDP16" s="308" t="s">
        <v>53</v>
      </c>
      <c r="EDQ16" s="308" t="s">
        <v>53</v>
      </c>
      <c r="EDR16" s="308" t="s">
        <v>53</v>
      </c>
      <c r="EDS16" s="308" t="s">
        <v>53</v>
      </c>
      <c r="EDT16" s="308" t="s">
        <v>53</v>
      </c>
      <c r="EDU16" s="308" t="s">
        <v>53</v>
      </c>
      <c r="EDV16" s="308" t="s">
        <v>53</v>
      </c>
      <c r="EDW16" s="308" t="s">
        <v>53</v>
      </c>
      <c r="EDX16" s="308" t="s">
        <v>53</v>
      </c>
      <c r="EDY16" s="308" t="s">
        <v>53</v>
      </c>
      <c r="EDZ16" s="308" t="s">
        <v>53</v>
      </c>
      <c r="EEA16" s="308" t="s">
        <v>53</v>
      </c>
      <c r="EEB16" s="308" t="s">
        <v>53</v>
      </c>
      <c r="EEC16" s="308" t="s">
        <v>53</v>
      </c>
      <c r="EED16" s="308" t="s">
        <v>53</v>
      </c>
      <c r="EEE16" s="308" t="s">
        <v>53</v>
      </c>
      <c r="EEF16" s="308" t="s">
        <v>53</v>
      </c>
      <c r="EEG16" s="308" t="s">
        <v>53</v>
      </c>
      <c r="EEH16" s="308" t="s">
        <v>53</v>
      </c>
      <c r="EEI16" s="308" t="s">
        <v>53</v>
      </c>
      <c r="EEJ16" s="308" t="s">
        <v>53</v>
      </c>
      <c r="EEK16" s="308" t="s">
        <v>53</v>
      </c>
      <c r="EEL16" s="308" t="s">
        <v>53</v>
      </c>
      <c r="EEM16" s="308" t="s">
        <v>53</v>
      </c>
      <c r="EEN16" s="308" t="s">
        <v>53</v>
      </c>
      <c r="EEO16" s="308" t="s">
        <v>53</v>
      </c>
      <c r="EEP16" s="308" t="s">
        <v>53</v>
      </c>
      <c r="EEQ16" s="308" t="s">
        <v>53</v>
      </c>
      <c r="EER16" s="308" t="s">
        <v>53</v>
      </c>
      <c r="EES16" s="308" t="s">
        <v>53</v>
      </c>
      <c r="EET16" s="308" t="s">
        <v>53</v>
      </c>
      <c r="EEU16" s="308" t="s">
        <v>53</v>
      </c>
      <c r="EEV16" s="308" t="s">
        <v>53</v>
      </c>
      <c r="EEW16" s="308" t="s">
        <v>53</v>
      </c>
      <c r="EEX16" s="308" t="s">
        <v>53</v>
      </c>
      <c r="EEY16" s="308" t="s">
        <v>53</v>
      </c>
      <c r="EEZ16" s="308" t="s">
        <v>53</v>
      </c>
      <c r="EFA16" s="308" t="s">
        <v>53</v>
      </c>
      <c r="EFB16" s="308" t="s">
        <v>53</v>
      </c>
      <c r="EFC16" s="308" t="s">
        <v>53</v>
      </c>
      <c r="EFD16" s="308" t="s">
        <v>53</v>
      </c>
      <c r="EFE16" s="308" t="s">
        <v>53</v>
      </c>
      <c r="EFF16" s="308" t="s">
        <v>53</v>
      </c>
      <c r="EFG16" s="308" t="s">
        <v>53</v>
      </c>
      <c r="EFH16" s="308" t="s">
        <v>53</v>
      </c>
      <c r="EFI16" s="308" t="s">
        <v>53</v>
      </c>
      <c r="EFJ16" s="308" t="s">
        <v>53</v>
      </c>
      <c r="EFK16" s="308" t="s">
        <v>53</v>
      </c>
      <c r="EFL16" s="308" t="s">
        <v>53</v>
      </c>
      <c r="EFM16" s="308" t="s">
        <v>53</v>
      </c>
      <c r="EFN16" s="308" t="s">
        <v>53</v>
      </c>
      <c r="EFO16" s="308" t="s">
        <v>53</v>
      </c>
      <c r="EFP16" s="308" t="s">
        <v>53</v>
      </c>
      <c r="EFQ16" s="308" t="s">
        <v>53</v>
      </c>
      <c r="EFR16" s="308" t="s">
        <v>53</v>
      </c>
      <c r="EFS16" s="308" t="s">
        <v>53</v>
      </c>
      <c r="EFT16" s="308" t="s">
        <v>53</v>
      </c>
      <c r="EFU16" s="308" t="s">
        <v>53</v>
      </c>
      <c r="EFV16" s="308" t="s">
        <v>53</v>
      </c>
      <c r="EFW16" s="308" t="s">
        <v>53</v>
      </c>
      <c r="EFX16" s="308" t="s">
        <v>53</v>
      </c>
      <c r="EFY16" s="308" t="s">
        <v>53</v>
      </c>
      <c r="EFZ16" s="308" t="s">
        <v>53</v>
      </c>
      <c r="EGA16" s="308" t="s">
        <v>53</v>
      </c>
      <c r="EGB16" s="308" t="s">
        <v>53</v>
      </c>
      <c r="EGC16" s="308" t="s">
        <v>53</v>
      </c>
      <c r="EGD16" s="308" t="s">
        <v>53</v>
      </c>
      <c r="EGE16" s="308" t="s">
        <v>53</v>
      </c>
      <c r="EGF16" s="308" t="s">
        <v>53</v>
      </c>
      <c r="EGG16" s="308" t="s">
        <v>53</v>
      </c>
      <c r="EGH16" s="308" t="s">
        <v>53</v>
      </c>
      <c r="EGI16" s="308" t="s">
        <v>53</v>
      </c>
      <c r="EGJ16" s="308" t="s">
        <v>53</v>
      </c>
      <c r="EGK16" s="308" t="s">
        <v>53</v>
      </c>
      <c r="EGL16" s="308" t="s">
        <v>53</v>
      </c>
      <c r="EGM16" s="308" t="s">
        <v>53</v>
      </c>
      <c r="EGN16" s="308" t="s">
        <v>53</v>
      </c>
      <c r="EGO16" s="308" t="s">
        <v>53</v>
      </c>
      <c r="EGP16" s="308" t="s">
        <v>53</v>
      </c>
      <c r="EGQ16" s="308" t="s">
        <v>53</v>
      </c>
      <c r="EGR16" s="308" t="s">
        <v>53</v>
      </c>
      <c r="EGS16" s="308" t="s">
        <v>53</v>
      </c>
      <c r="EGT16" s="308" t="s">
        <v>53</v>
      </c>
      <c r="EGU16" s="308" t="s">
        <v>53</v>
      </c>
      <c r="EGV16" s="308" t="s">
        <v>53</v>
      </c>
      <c r="EGW16" s="308" t="s">
        <v>53</v>
      </c>
      <c r="EGX16" s="308" t="s">
        <v>53</v>
      </c>
      <c r="EGY16" s="308" t="s">
        <v>53</v>
      </c>
      <c r="EGZ16" s="308" t="s">
        <v>53</v>
      </c>
      <c r="EHA16" s="308" t="s">
        <v>53</v>
      </c>
      <c r="EHB16" s="308" t="s">
        <v>53</v>
      </c>
      <c r="EHC16" s="308" t="s">
        <v>53</v>
      </c>
      <c r="EHD16" s="308" t="s">
        <v>53</v>
      </c>
      <c r="EHE16" s="308" t="s">
        <v>53</v>
      </c>
      <c r="EHF16" s="308" t="s">
        <v>53</v>
      </c>
      <c r="EHG16" s="308" t="s">
        <v>53</v>
      </c>
      <c r="EHH16" s="308" t="s">
        <v>53</v>
      </c>
      <c r="EHI16" s="308" t="s">
        <v>53</v>
      </c>
      <c r="EHJ16" s="308" t="s">
        <v>53</v>
      </c>
      <c r="EHK16" s="308" t="s">
        <v>53</v>
      </c>
      <c r="EHL16" s="308" t="s">
        <v>53</v>
      </c>
      <c r="EHM16" s="308" t="s">
        <v>53</v>
      </c>
      <c r="EHN16" s="308" t="s">
        <v>53</v>
      </c>
      <c r="EHO16" s="308" t="s">
        <v>53</v>
      </c>
      <c r="EHP16" s="308" t="s">
        <v>53</v>
      </c>
      <c r="EHQ16" s="308" t="s">
        <v>53</v>
      </c>
      <c r="EHR16" s="308" t="s">
        <v>53</v>
      </c>
      <c r="EHS16" s="308" t="s">
        <v>53</v>
      </c>
      <c r="EHT16" s="308" t="s">
        <v>53</v>
      </c>
      <c r="EHU16" s="308" t="s">
        <v>53</v>
      </c>
      <c r="EHV16" s="308" t="s">
        <v>53</v>
      </c>
      <c r="EHW16" s="308" t="s">
        <v>53</v>
      </c>
      <c r="EHX16" s="308" t="s">
        <v>53</v>
      </c>
      <c r="EHY16" s="308" t="s">
        <v>53</v>
      </c>
      <c r="EHZ16" s="308" t="s">
        <v>53</v>
      </c>
      <c r="EIA16" s="308" t="s">
        <v>53</v>
      </c>
      <c r="EIB16" s="308" t="s">
        <v>53</v>
      </c>
      <c r="EIC16" s="308" t="s">
        <v>53</v>
      </c>
      <c r="EID16" s="308" t="s">
        <v>53</v>
      </c>
      <c r="EIE16" s="308" t="s">
        <v>53</v>
      </c>
      <c r="EIF16" s="308" t="s">
        <v>53</v>
      </c>
      <c r="EIG16" s="308" t="s">
        <v>53</v>
      </c>
      <c r="EIH16" s="308" t="s">
        <v>53</v>
      </c>
      <c r="EII16" s="308" t="s">
        <v>53</v>
      </c>
      <c r="EIJ16" s="308" t="s">
        <v>53</v>
      </c>
      <c r="EIK16" s="308" t="s">
        <v>53</v>
      </c>
      <c r="EIL16" s="308" t="s">
        <v>53</v>
      </c>
      <c r="EIM16" s="308" t="s">
        <v>53</v>
      </c>
      <c r="EIN16" s="308" t="s">
        <v>53</v>
      </c>
      <c r="EIO16" s="308" t="s">
        <v>53</v>
      </c>
      <c r="EIP16" s="308" t="s">
        <v>53</v>
      </c>
      <c r="EIQ16" s="308" t="s">
        <v>53</v>
      </c>
      <c r="EIR16" s="308" t="s">
        <v>53</v>
      </c>
      <c r="EIS16" s="308" t="s">
        <v>53</v>
      </c>
      <c r="EIT16" s="308" t="s">
        <v>53</v>
      </c>
      <c r="EIU16" s="308" t="s">
        <v>53</v>
      </c>
      <c r="EIV16" s="308" t="s">
        <v>53</v>
      </c>
      <c r="EIW16" s="308" t="s">
        <v>53</v>
      </c>
      <c r="EIX16" s="308" t="s">
        <v>53</v>
      </c>
      <c r="EIY16" s="308" t="s">
        <v>53</v>
      </c>
      <c r="EIZ16" s="308" t="s">
        <v>53</v>
      </c>
      <c r="EJA16" s="308" t="s">
        <v>53</v>
      </c>
      <c r="EJB16" s="308" t="s">
        <v>53</v>
      </c>
      <c r="EJC16" s="308" t="s">
        <v>53</v>
      </c>
      <c r="EJD16" s="308" t="s">
        <v>53</v>
      </c>
      <c r="EJE16" s="308" t="s">
        <v>53</v>
      </c>
      <c r="EJF16" s="308" t="s">
        <v>53</v>
      </c>
      <c r="EJG16" s="308" t="s">
        <v>53</v>
      </c>
      <c r="EJH16" s="308" t="s">
        <v>53</v>
      </c>
      <c r="EJI16" s="308" t="s">
        <v>53</v>
      </c>
      <c r="EJJ16" s="308" t="s">
        <v>53</v>
      </c>
      <c r="EJK16" s="308" t="s">
        <v>53</v>
      </c>
      <c r="EJL16" s="308" t="s">
        <v>53</v>
      </c>
      <c r="EJM16" s="308" t="s">
        <v>53</v>
      </c>
      <c r="EJN16" s="308" t="s">
        <v>53</v>
      </c>
      <c r="EJO16" s="308" t="s">
        <v>53</v>
      </c>
      <c r="EJP16" s="308" t="s">
        <v>53</v>
      </c>
      <c r="EJQ16" s="308" t="s">
        <v>53</v>
      </c>
      <c r="EJR16" s="308" t="s">
        <v>53</v>
      </c>
      <c r="EJS16" s="308" t="s">
        <v>53</v>
      </c>
      <c r="EJT16" s="308" t="s">
        <v>53</v>
      </c>
      <c r="EJU16" s="308" t="s">
        <v>53</v>
      </c>
      <c r="EJV16" s="308" t="s">
        <v>53</v>
      </c>
      <c r="EJW16" s="308" t="s">
        <v>53</v>
      </c>
      <c r="EJX16" s="308" t="s">
        <v>53</v>
      </c>
      <c r="EJY16" s="308" t="s">
        <v>53</v>
      </c>
      <c r="EJZ16" s="308" t="s">
        <v>53</v>
      </c>
      <c r="EKA16" s="308" t="s">
        <v>53</v>
      </c>
      <c r="EKB16" s="308" t="s">
        <v>53</v>
      </c>
      <c r="EKC16" s="308" t="s">
        <v>53</v>
      </c>
      <c r="EKD16" s="308" t="s">
        <v>53</v>
      </c>
      <c r="EKE16" s="308" t="s">
        <v>53</v>
      </c>
      <c r="EKF16" s="308" t="s">
        <v>53</v>
      </c>
      <c r="EKG16" s="308" t="s">
        <v>53</v>
      </c>
      <c r="EKH16" s="308" t="s">
        <v>53</v>
      </c>
      <c r="EKI16" s="308" t="s">
        <v>53</v>
      </c>
      <c r="EKJ16" s="308" t="s">
        <v>53</v>
      </c>
      <c r="EKK16" s="308" t="s">
        <v>53</v>
      </c>
      <c r="EKL16" s="308" t="s">
        <v>53</v>
      </c>
      <c r="EKM16" s="308" t="s">
        <v>53</v>
      </c>
      <c r="EKN16" s="308" t="s">
        <v>53</v>
      </c>
      <c r="EKO16" s="308" t="s">
        <v>53</v>
      </c>
      <c r="EKP16" s="308" t="s">
        <v>53</v>
      </c>
      <c r="EKQ16" s="308" t="s">
        <v>53</v>
      </c>
      <c r="EKR16" s="308" t="s">
        <v>53</v>
      </c>
      <c r="EKS16" s="308" t="s">
        <v>53</v>
      </c>
      <c r="EKT16" s="308" t="s">
        <v>53</v>
      </c>
      <c r="EKU16" s="308" t="s">
        <v>53</v>
      </c>
      <c r="EKV16" s="308" t="s">
        <v>53</v>
      </c>
      <c r="EKW16" s="308" t="s">
        <v>53</v>
      </c>
      <c r="EKX16" s="308" t="s">
        <v>53</v>
      </c>
      <c r="EKY16" s="308" t="s">
        <v>53</v>
      </c>
      <c r="EKZ16" s="308" t="s">
        <v>53</v>
      </c>
      <c r="ELA16" s="308" t="s">
        <v>53</v>
      </c>
      <c r="ELB16" s="308" t="s">
        <v>53</v>
      </c>
      <c r="ELC16" s="308" t="s">
        <v>53</v>
      </c>
      <c r="ELD16" s="308" t="s">
        <v>53</v>
      </c>
      <c r="ELE16" s="308" t="s">
        <v>53</v>
      </c>
      <c r="ELF16" s="308" t="s">
        <v>53</v>
      </c>
      <c r="ELG16" s="308" t="s">
        <v>53</v>
      </c>
      <c r="ELH16" s="308" t="s">
        <v>53</v>
      </c>
      <c r="ELI16" s="308" t="s">
        <v>53</v>
      </c>
      <c r="ELJ16" s="308" t="s">
        <v>53</v>
      </c>
      <c r="ELK16" s="308" t="s">
        <v>53</v>
      </c>
      <c r="ELL16" s="308" t="s">
        <v>53</v>
      </c>
      <c r="ELM16" s="308" t="s">
        <v>53</v>
      </c>
      <c r="ELN16" s="308" t="s">
        <v>53</v>
      </c>
      <c r="ELO16" s="308" t="s">
        <v>53</v>
      </c>
      <c r="ELP16" s="308" t="s">
        <v>53</v>
      </c>
      <c r="ELQ16" s="308" t="s">
        <v>53</v>
      </c>
      <c r="ELR16" s="308" t="s">
        <v>53</v>
      </c>
      <c r="ELS16" s="308" t="s">
        <v>53</v>
      </c>
      <c r="ELT16" s="308" t="s">
        <v>53</v>
      </c>
      <c r="ELU16" s="308" t="s">
        <v>53</v>
      </c>
      <c r="ELV16" s="308" t="s">
        <v>53</v>
      </c>
      <c r="ELW16" s="308" t="s">
        <v>53</v>
      </c>
      <c r="ELX16" s="308" t="s">
        <v>53</v>
      </c>
      <c r="ELY16" s="308" t="s">
        <v>53</v>
      </c>
      <c r="ELZ16" s="308" t="s">
        <v>53</v>
      </c>
      <c r="EMA16" s="308" t="s">
        <v>53</v>
      </c>
      <c r="EMB16" s="308" t="s">
        <v>53</v>
      </c>
      <c r="EMC16" s="308" t="s">
        <v>53</v>
      </c>
      <c r="EMD16" s="308" t="s">
        <v>53</v>
      </c>
      <c r="EME16" s="308" t="s">
        <v>53</v>
      </c>
      <c r="EMF16" s="308" t="s">
        <v>53</v>
      </c>
      <c r="EMG16" s="308" t="s">
        <v>53</v>
      </c>
      <c r="EMH16" s="308" t="s">
        <v>53</v>
      </c>
      <c r="EMI16" s="308" t="s">
        <v>53</v>
      </c>
      <c r="EMJ16" s="308" t="s">
        <v>53</v>
      </c>
      <c r="EMK16" s="308" t="s">
        <v>53</v>
      </c>
      <c r="EML16" s="308" t="s">
        <v>53</v>
      </c>
      <c r="EMM16" s="308" t="s">
        <v>53</v>
      </c>
      <c r="EMN16" s="308" t="s">
        <v>53</v>
      </c>
      <c r="EMO16" s="308" t="s">
        <v>53</v>
      </c>
      <c r="EMP16" s="308" t="s">
        <v>53</v>
      </c>
      <c r="EMQ16" s="308" t="s">
        <v>53</v>
      </c>
      <c r="EMR16" s="308" t="s">
        <v>53</v>
      </c>
      <c r="EMS16" s="308" t="s">
        <v>53</v>
      </c>
      <c r="EMT16" s="308" t="s">
        <v>53</v>
      </c>
      <c r="EMU16" s="308" t="s">
        <v>53</v>
      </c>
      <c r="EMV16" s="308" t="s">
        <v>53</v>
      </c>
      <c r="EMW16" s="308" t="s">
        <v>53</v>
      </c>
      <c r="EMX16" s="308" t="s">
        <v>53</v>
      </c>
      <c r="EMY16" s="308" t="s">
        <v>53</v>
      </c>
      <c r="EMZ16" s="308" t="s">
        <v>53</v>
      </c>
      <c r="ENA16" s="308" t="s">
        <v>53</v>
      </c>
      <c r="ENB16" s="308" t="s">
        <v>53</v>
      </c>
      <c r="ENC16" s="308" t="s">
        <v>53</v>
      </c>
      <c r="END16" s="308" t="s">
        <v>53</v>
      </c>
      <c r="ENE16" s="308" t="s">
        <v>53</v>
      </c>
      <c r="ENF16" s="308" t="s">
        <v>53</v>
      </c>
      <c r="ENG16" s="308" t="s">
        <v>53</v>
      </c>
      <c r="ENH16" s="308" t="s">
        <v>53</v>
      </c>
      <c r="ENI16" s="308" t="s">
        <v>53</v>
      </c>
      <c r="ENJ16" s="308" t="s">
        <v>53</v>
      </c>
      <c r="ENK16" s="308" t="s">
        <v>53</v>
      </c>
      <c r="ENL16" s="308" t="s">
        <v>53</v>
      </c>
      <c r="ENM16" s="308" t="s">
        <v>53</v>
      </c>
      <c r="ENN16" s="308" t="s">
        <v>53</v>
      </c>
      <c r="ENO16" s="308" t="s">
        <v>53</v>
      </c>
      <c r="ENP16" s="308" t="s">
        <v>53</v>
      </c>
      <c r="ENQ16" s="308" t="s">
        <v>53</v>
      </c>
      <c r="ENR16" s="308" t="s">
        <v>53</v>
      </c>
      <c r="ENS16" s="308" t="s">
        <v>53</v>
      </c>
      <c r="ENT16" s="308" t="s">
        <v>53</v>
      </c>
      <c r="ENU16" s="308" t="s">
        <v>53</v>
      </c>
      <c r="ENV16" s="308" t="s">
        <v>53</v>
      </c>
      <c r="ENW16" s="308" t="s">
        <v>53</v>
      </c>
      <c r="ENX16" s="308" t="s">
        <v>53</v>
      </c>
      <c r="ENY16" s="308" t="s">
        <v>53</v>
      </c>
      <c r="ENZ16" s="308" t="s">
        <v>53</v>
      </c>
      <c r="EOA16" s="308" t="s">
        <v>53</v>
      </c>
      <c r="EOB16" s="308" t="s">
        <v>53</v>
      </c>
      <c r="EOC16" s="308" t="s">
        <v>53</v>
      </c>
      <c r="EOD16" s="308" t="s">
        <v>53</v>
      </c>
      <c r="EOE16" s="308" t="s">
        <v>53</v>
      </c>
      <c r="EOF16" s="308" t="s">
        <v>53</v>
      </c>
      <c r="EOG16" s="308" t="s">
        <v>53</v>
      </c>
      <c r="EOH16" s="308" t="s">
        <v>53</v>
      </c>
      <c r="EOI16" s="308" t="s">
        <v>53</v>
      </c>
      <c r="EOJ16" s="308" t="s">
        <v>53</v>
      </c>
      <c r="EOK16" s="308" t="s">
        <v>53</v>
      </c>
      <c r="EOL16" s="308" t="s">
        <v>53</v>
      </c>
      <c r="EOM16" s="308" t="s">
        <v>53</v>
      </c>
      <c r="EON16" s="308" t="s">
        <v>53</v>
      </c>
      <c r="EOO16" s="308" t="s">
        <v>53</v>
      </c>
      <c r="EOP16" s="308" t="s">
        <v>53</v>
      </c>
      <c r="EOQ16" s="308" t="s">
        <v>53</v>
      </c>
      <c r="EOR16" s="308" t="s">
        <v>53</v>
      </c>
      <c r="EOS16" s="308" t="s">
        <v>53</v>
      </c>
      <c r="EOT16" s="308" t="s">
        <v>53</v>
      </c>
      <c r="EOU16" s="308" t="s">
        <v>53</v>
      </c>
      <c r="EOV16" s="308" t="s">
        <v>53</v>
      </c>
      <c r="EOW16" s="308" t="s">
        <v>53</v>
      </c>
      <c r="EOX16" s="308" t="s">
        <v>53</v>
      </c>
      <c r="EOY16" s="308" t="s">
        <v>53</v>
      </c>
      <c r="EOZ16" s="308" t="s">
        <v>53</v>
      </c>
      <c r="EPA16" s="308" t="s">
        <v>53</v>
      </c>
      <c r="EPB16" s="308" t="s">
        <v>53</v>
      </c>
      <c r="EPC16" s="308" t="s">
        <v>53</v>
      </c>
      <c r="EPD16" s="308" t="s">
        <v>53</v>
      </c>
      <c r="EPE16" s="308" t="s">
        <v>53</v>
      </c>
      <c r="EPF16" s="308" t="s">
        <v>53</v>
      </c>
      <c r="EPG16" s="308" t="s">
        <v>53</v>
      </c>
      <c r="EPH16" s="308" t="s">
        <v>53</v>
      </c>
      <c r="EPI16" s="308" t="s">
        <v>53</v>
      </c>
      <c r="EPJ16" s="308" t="s">
        <v>53</v>
      </c>
      <c r="EPK16" s="308" t="s">
        <v>53</v>
      </c>
      <c r="EPL16" s="308" t="s">
        <v>53</v>
      </c>
      <c r="EPM16" s="308" t="s">
        <v>53</v>
      </c>
      <c r="EPN16" s="308" t="s">
        <v>53</v>
      </c>
      <c r="EPO16" s="308" t="s">
        <v>53</v>
      </c>
      <c r="EPP16" s="308" t="s">
        <v>53</v>
      </c>
      <c r="EPQ16" s="308" t="s">
        <v>53</v>
      </c>
      <c r="EPR16" s="308" t="s">
        <v>53</v>
      </c>
      <c r="EPS16" s="308" t="s">
        <v>53</v>
      </c>
      <c r="EPT16" s="308" t="s">
        <v>53</v>
      </c>
      <c r="EPU16" s="308" t="s">
        <v>53</v>
      </c>
      <c r="EPV16" s="308" t="s">
        <v>53</v>
      </c>
      <c r="EPW16" s="308" t="s">
        <v>53</v>
      </c>
      <c r="EPX16" s="308" t="s">
        <v>53</v>
      </c>
      <c r="EPY16" s="308" t="s">
        <v>53</v>
      </c>
      <c r="EPZ16" s="308" t="s">
        <v>53</v>
      </c>
      <c r="EQA16" s="308" t="s">
        <v>53</v>
      </c>
      <c r="EQB16" s="308" t="s">
        <v>53</v>
      </c>
      <c r="EQC16" s="308" t="s">
        <v>53</v>
      </c>
      <c r="EQD16" s="308" t="s">
        <v>53</v>
      </c>
      <c r="EQE16" s="308" t="s">
        <v>53</v>
      </c>
      <c r="EQF16" s="308" t="s">
        <v>53</v>
      </c>
      <c r="EQG16" s="308" t="s">
        <v>53</v>
      </c>
      <c r="EQH16" s="308" t="s">
        <v>53</v>
      </c>
      <c r="EQI16" s="308" t="s">
        <v>53</v>
      </c>
      <c r="EQJ16" s="308" t="s">
        <v>53</v>
      </c>
      <c r="EQK16" s="308" t="s">
        <v>53</v>
      </c>
      <c r="EQL16" s="308" t="s">
        <v>53</v>
      </c>
      <c r="EQM16" s="308" t="s">
        <v>53</v>
      </c>
      <c r="EQN16" s="308" t="s">
        <v>53</v>
      </c>
      <c r="EQO16" s="308" t="s">
        <v>53</v>
      </c>
      <c r="EQP16" s="308" t="s">
        <v>53</v>
      </c>
      <c r="EQQ16" s="308" t="s">
        <v>53</v>
      </c>
      <c r="EQR16" s="308" t="s">
        <v>53</v>
      </c>
      <c r="EQS16" s="308" t="s">
        <v>53</v>
      </c>
      <c r="EQT16" s="308" t="s">
        <v>53</v>
      </c>
      <c r="EQU16" s="308" t="s">
        <v>53</v>
      </c>
      <c r="EQV16" s="308" t="s">
        <v>53</v>
      </c>
      <c r="EQW16" s="308" t="s">
        <v>53</v>
      </c>
      <c r="EQX16" s="308" t="s">
        <v>53</v>
      </c>
      <c r="EQY16" s="308" t="s">
        <v>53</v>
      </c>
      <c r="EQZ16" s="308" t="s">
        <v>53</v>
      </c>
      <c r="ERA16" s="308" t="s">
        <v>53</v>
      </c>
      <c r="ERB16" s="308" t="s">
        <v>53</v>
      </c>
      <c r="ERC16" s="308" t="s">
        <v>53</v>
      </c>
      <c r="ERD16" s="308" t="s">
        <v>53</v>
      </c>
      <c r="ERE16" s="308" t="s">
        <v>53</v>
      </c>
      <c r="ERF16" s="308" t="s">
        <v>53</v>
      </c>
      <c r="ERG16" s="308" t="s">
        <v>53</v>
      </c>
      <c r="ERH16" s="308" t="s">
        <v>53</v>
      </c>
      <c r="ERI16" s="308" t="s">
        <v>53</v>
      </c>
      <c r="ERJ16" s="308" t="s">
        <v>53</v>
      </c>
      <c r="ERK16" s="308" t="s">
        <v>53</v>
      </c>
      <c r="ERL16" s="308" t="s">
        <v>53</v>
      </c>
      <c r="ERM16" s="308" t="s">
        <v>53</v>
      </c>
      <c r="ERN16" s="308" t="s">
        <v>53</v>
      </c>
      <c r="ERO16" s="308" t="s">
        <v>53</v>
      </c>
      <c r="ERP16" s="308" t="s">
        <v>53</v>
      </c>
      <c r="ERQ16" s="308" t="s">
        <v>53</v>
      </c>
      <c r="ERR16" s="308" t="s">
        <v>53</v>
      </c>
      <c r="ERS16" s="308" t="s">
        <v>53</v>
      </c>
      <c r="ERT16" s="308" t="s">
        <v>53</v>
      </c>
      <c r="ERU16" s="308" t="s">
        <v>53</v>
      </c>
      <c r="ERV16" s="308" t="s">
        <v>53</v>
      </c>
      <c r="ERW16" s="308" t="s">
        <v>53</v>
      </c>
      <c r="ERX16" s="308" t="s">
        <v>53</v>
      </c>
      <c r="ERY16" s="308" t="s">
        <v>53</v>
      </c>
      <c r="ERZ16" s="308" t="s">
        <v>53</v>
      </c>
      <c r="ESA16" s="308" t="s">
        <v>53</v>
      </c>
      <c r="ESB16" s="308" t="s">
        <v>53</v>
      </c>
      <c r="ESC16" s="308" t="s">
        <v>53</v>
      </c>
      <c r="ESD16" s="308" t="s">
        <v>53</v>
      </c>
      <c r="ESE16" s="308" t="s">
        <v>53</v>
      </c>
      <c r="ESF16" s="308" t="s">
        <v>53</v>
      </c>
      <c r="ESG16" s="308" t="s">
        <v>53</v>
      </c>
      <c r="ESH16" s="308" t="s">
        <v>53</v>
      </c>
      <c r="ESI16" s="308" t="s">
        <v>53</v>
      </c>
      <c r="ESJ16" s="308" t="s">
        <v>53</v>
      </c>
      <c r="ESK16" s="308" t="s">
        <v>53</v>
      </c>
      <c r="ESL16" s="308" t="s">
        <v>53</v>
      </c>
      <c r="ESM16" s="308" t="s">
        <v>53</v>
      </c>
      <c r="ESN16" s="308" t="s">
        <v>53</v>
      </c>
      <c r="ESO16" s="308" t="s">
        <v>53</v>
      </c>
      <c r="ESP16" s="308" t="s">
        <v>53</v>
      </c>
      <c r="ESQ16" s="308" t="s">
        <v>53</v>
      </c>
      <c r="ESR16" s="308" t="s">
        <v>53</v>
      </c>
      <c r="ESS16" s="308" t="s">
        <v>53</v>
      </c>
      <c r="EST16" s="308" t="s">
        <v>53</v>
      </c>
      <c r="ESU16" s="308" t="s">
        <v>53</v>
      </c>
      <c r="ESV16" s="308" t="s">
        <v>53</v>
      </c>
      <c r="ESW16" s="308" t="s">
        <v>53</v>
      </c>
      <c r="ESX16" s="308" t="s">
        <v>53</v>
      </c>
      <c r="ESY16" s="308" t="s">
        <v>53</v>
      </c>
      <c r="ESZ16" s="308" t="s">
        <v>53</v>
      </c>
      <c r="ETA16" s="308" t="s">
        <v>53</v>
      </c>
      <c r="ETB16" s="308" t="s">
        <v>53</v>
      </c>
      <c r="ETC16" s="308" t="s">
        <v>53</v>
      </c>
      <c r="ETD16" s="308" t="s">
        <v>53</v>
      </c>
      <c r="ETE16" s="308" t="s">
        <v>53</v>
      </c>
      <c r="ETF16" s="308" t="s">
        <v>53</v>
      </c>
      <c r="ETG16" s="308" t="s">
        <v>53</v>
      </c>
      <c r="ETH16" s="308" t="s">
        <v>53</v>
      </c>
      <c r="ETI16" s="308" t="s">
        <v>53</v>
      </c>
      <c r="ETJ16" s="308" t="s">
        <v>53</v>
      </c>
      <c r="ETK16" s="308" t="s">
        <v>53</v>
      </c>
      <c r="ETL16" s="308" t="s">
        <v>53</v>
      </c>
      <c r="ETM16" s="308" t="s">
        <v>53</v>
      </c>
      <c r="ETN16" s="308" t="s">
        <v>53</v>
      </c>
      <c r="ETO16" s="308" t="s">
        <v>53</v>
      </c>
      <c r="ETP16" s="308" t="s">
        <v>53</v>
      </c>
      <c r="ETQ16" s="308" t="s">
        <v>53</v>
      </c>
      <c r="ETR16" s="308" t="s">
        <v>53</v>
      </c>
      <c r="ETS16" s="308" t="s">
        <v>53</v>
      </c>
      <c r="ETT16" s="308" t="s">
        <v>53</v>
      </c>
      <c r="ETU16" s="308" t="s">
        <v>53</v>
      </c>
      <c r="ETV16" s="308" t="s">
        <v>53</v>
      </c>
      <c r="ETW16" s="308" t="s">
        <v>53</v>
      </c>
      <c r="ETX16" s="308" t="s">
        <v>53</v>
      </c>
      <c r="ETY16" s="308" t="s">
        <v>53</v>
      </c>
      <c r="ETZ16" s="308" t="s">
        <v>53</v>
      </c>
      <c r="EUA16" s="308" t="s">
        <v>53</v>
      </c>
      <c r="EUB16" s="308" t="s">
        <v>53</v>
      </c>
      <c r="EUC16" s="308" t="s">
        <v>53</v>
      </c>
      <c r="EUD16" s="308" t="s">
        <v>53</v>
      </c>
      <c r="EUE16" s="308" t="s">
        <v>53</v>
      </c>
      <c r="EUF16" s="308" t="s">
        <v>53</v>
      </c>
      <c r="EUG16" s="308" t="s">
        <v>53</v>
      </c>
      <c r="EUH16" s="308" t="s">
        <v>53</v>
      </c>
      <c r="EUI16" s="308" t="s">
        <v>53</v>
      </c>
      <c r="EUJ16" s="308" t="s">
        <v>53</v>
      </c>
      <c r="EUK16" s="308" t="s">
        <v>53</v>
      </c>
      <c r="EUL16" s="308" t="s">
        <v>53</v>
      </c>
      <c r="EUM16" s="308" t="s">
        <v>53</v>
      </c>
      <c r="EUN16" s="308" t="s">
        <v>53</v>
      </c>
      <c r="EUO16" s="308" t="s">
        <v>53</v>
      </c>
      <c r="EUP16" s="308" t="s">
        <v>53</v>
      </c>
      <c r="EUQ16" s="308" t="s">
        <v>53</v>
      </c>
      <c r="EUR16" s="308" t="s">
        <v>53</v>
      </c>
      <c r="EUS16" s="308" t="s">
        <v>53</v>
      </c>
      <c r="EUT16" s="308" t="s">
        <v>53</v>
      </c>
      <c r="EUU16" s="308" t="s">
        <v>53</v>
      </c>
      <c r="EUV16" s="308" t="s">
        <v>53</v>
      </c>
      <c r="EUW16" s="308" t="s">
        <v>53</v>
      </c>
      <c r="EUX16" s="308" t="s">
        <v>53</v>
      </c>
      <c r="EUY16" s="308" t="s">
        <v>53</v>
      </c>
      <c r="EUZ16" s="308" t="s">
        <v>53</v>
      </c>
      <c r="EVA16" s="308" t="s">
        <v>53</v>
      </c>
      <c r="EVB16" s="308" t="s">
        <v>53</v>
      </c>
      <c r="EVC16" s="308" t="s">
        <v>53</v>
      </c>
      <c r="EVD16" s="308" t="s">
        <v>53</v>
      </c>
      <c r="EVE16" s="308" t="s">
        <v>53</v>
      </c>
      <c r="EVF16" s="308" t="s">
        <v>53</v>
      </c>
      <c r="EVG16" s="308" t="s">
        <v>53</v>
      </c>
      <c r="EVH16" s="308" t="s">
        <v>53</v>
      </c>
      <c r="EVI16" s="308" t="s">
        <v>53</v>
      </c>
      <c r="EVJ16" s="308" t="s">
        <v>53</v>
      </c>
      <c r="EVK16" s="308" t="s">
        <v>53</v>
      </c>
      <c r="EVL16" s="308" t="s">
        <v>53</v>
      </c>
      <c r="EVM16" s="308" t="s">
        <v>53</v>
      </c>
      <c r="EVN16" s="308" t="s">
        <v>53</v>
      </c>
      <c r="EVO16" s="308" t="s">
        <v>53</v>
      </c>
      <c r="EVP16" s="308" t="s">
        <v>53</v>
      </c>
      <c r="EVQ16" s="308" t="s">
        <v>53</v>
      </c>
      <c r="EVR16" s="308" t="s">
        <v>53</v>
      </c>
      <c r="EVS16" s="308" t="s">
        <v>53</v>
      </c>
      <c r="EVT16" s="308" t="s">
        <v>53</v>
      </c>
      <c r="EVU16" s="308" t="s">
        <v>53</v>
      </c>
      <c r="EVV16" s="308" t="s">
        <v>53</v>
      </c>
      <c r="EVW16" s="308" t="s">
        <v>53</v>
      </c>
      <c r="EVX16" s="308" t="s">
        <v>53</v>
      </c>
      <c r="EVY16" s="308" t="s">
        <v>53</v>
      </c>
      <c r="EVZ16" s="308" t="s">
        <v>53</v>
      </c>
      <c r="EWA16" s="308" t="s">
        <v>53</v>
      </c>
      <c r="EWB16" s="308" t="s">
        <v>53</v>
      </c>
      <c r="EWC16" s="308" t="s">
        <v>53</v>
      </c>
      <c r="EWD16" s="308" t="s">
        <v>53</v>
      </c>
      <c r="EWE16" s="308" t="s">
        <v>53</v>
      </c>
      <c r="EWF16" s="308" t="s">
        <v>53</v>
      </c>
      <c r="EWG16" s="308" t="s">
        <v>53</v>
      </c>
      <c r="EWH16" s="308" t="s">
        <v>53</v>
      </c>
      <c r="EWI16" s="308" t="s">
        <v>53</v>
      </c>
      <c r="EWJ16" s="308" t="s">
        <v>53</v>
      </c>
      <c r="EWK16" s="308" t="s">
        <v>53</v>
      </c>
      <c r="EWL16" s="308" t="s">
        <v>53</v>
      </c>
      <c r="EWM16" s="308" t="s">
        <v>53</v>
      </c>
      <c r="EWN16" s="308" t="s">
        <v>53</v>
      </c>
      <c r="EWO16" s="308" t="s">
        <v>53</v>
      </c>
      <c r="EWP16" s="308" t="s">
        <v>53</v>
      </c>
      <c r="EWQ16" s="308" t="s">
        <v>53</v>
      </c>
      <c r="EWR16" s="308" t="s">
        <v>53</v>
      </c>
      <c r="EWS16" s="308" t="s">
        <v>53</v>
      </c>
      <c r="EWT16" s="308" t="s">
        <v>53</v>
      </c>
      <c r="EWU16" s="308" t="s">
        <v>53</v>
      </c>
      <c r="EWV16" s="308" t="s">
        <v>53</v>
      </c>
      <c r="EWW16" s="308" t="s">
        <v>53</v>
      </c>
      <c r="EWX16" s="308" t="s">
        <v>53</v>
      </c>
      <c r="EWY16" s="308" t="s">
        <v>53</v>
      </c>
      <c r="EWZ16" s="308" t="s">
        <v>53</v>
      </c>
      <c r="EXA16" s="308" t="s">
        <v>53</v>
      </c>
      <c r="EXB16" s="308" t="s">
        <v>53</v>
      </c>
      <c r="EXC16" s="308" t="s">
        <v>53</v>
      </c>
      <c r="EXD16" s="308" t="s">
        <v>53</v>
      </c>
      <c r="EXE16" s="308" t="s">
        <v>53</v>
      </c>
      <c r="EXF16" s="308" t="s">
        <v>53</v>
      </c>
      <c r="EXG16" s="308" t="s">
        <v>53</v>
      </c>
      <c r="EXH16" s="308" t="s">
        <v>53</v>
      </c>
      <c r="EXI16" s="308" t="s">
        <v>53</v>
      </c>
      <c r="EXJ16" s="308" t="s">
        <v>53</v>
      </c>
      <c r="EXK16" s="308" t="s">
        <v>53</v>
      </c>
      <c r="EXL16" s="308" t="s">
        <v>53</v>
      </c>
      <c r="EXM16" s="308" t="s">
        <v>53</v>
      </c>
      <c r="EXN16" s="308" t="s">
        <v>53</v>
      </c>
      <c r="EXO16" s="308" t="s">
        <v>53</v>
      </c>
      <c r="EXP16" s="308" t="s">
        <v>53</v>
      </c>
      <c r="EXQ16" s="308" t="s">
        <v>53</v>
      </c>
      <c r="EXR16" s="308" t="s">
        <v>53</v>
      </c>
      <c r="EXS16" s="308" t="s">
        <v>53</v>
      </c>
      <c r="EXT16" s="308" t="s">
        <v>53</v>
      </c>
      <c r="EXU16" s="308" t="s">
        <v>53</v>
      </c>
      <c r="EXV16" s="308" t="s">
        <v>53</v>
      </c>
      <c r="EXW16" s="308" t="s">
        <v>53</v>
      </c>
      <c r="EXX16" s="308" t="s">
        <v>53</v>
      </c>
      <c r="EXY16" s="308" t="s">
        <v>53</v>
      </c>
      <c r="EXZ16" s="308" t="s">
        <v>53</v>
      </c>
      <c r="EYA16" s="308" t="s">
        <v>53</v>
      </c>
      <c r="EYB16" s="308" t="s">
        <v>53</v>
      </c>
      <c r="EYC16" s="308" t="s">
        <v>53</v>
      </c>
      <c r="EYD16" s="308" t="s">
        <v>53</v>
      </c>
      <c r="EYE16" s="308" t="s">
        <v>53</v>
      </c>
      <c r="EYF16" s="308" t="s">
        <v>53</v>
      </c>
      <c r="EYG16" s="308" t="s">
        <v>53</v>
      </c>
      <c r="EYH16" s="308" t="s">
        <v>53</v>
      </c>
      <c r="EYI16" s="308" t="s">
        <v>53</v>
      </c>
      <c r="EYJ16" s="308" t="s">
        <v>53</v>
      </c>
      <c r="EYK16" s="308" t="s">
        <v>53</v>
      </c>
      <c r="EYL16" s="308" t="s">
        <v>53</v>
      </c>
      <c r="EYM16" s="308" t="s">
        <v>53</v>
      </c>
      <c r="EYN16" s="308" t="s">
        <v>53</v>
      </c>
      <c r="EYO16" s="308" t="s">
        <v>53</v>
      </c>
      <c r="EYP16" s="308" t="s">
        <v>53</v>
      </c>
      <c r="EYQ16" s="308" t="s">
        <v>53</v>
      </c>
      <c r="EYR16" s="308" t="s">
        <v>53</v>
      </c>
      <c r="EYS16" s="308" t="s">
        <v>53</v>
      </c>
      <c r="EYT16" s="308" t="s">
        <v>53</v>
      </c>
      <c r="EYU16" s="308" t="s">
        <v>53</v>
      </c>
      <c r="EYV16" s="308" t="s">
        <v>53</v>
      </c>
      <c r="EYW16" s="308" t="s">
        <v>53</v>
      </c>
      <c r="EYX16" s="308" t="s">
        <v>53</v>
      </c>
      <c r="EYY16" s="308" t="s">
        <v>53</v>
      </c>
      <c r="EYZ16" s="308" t="s">
        <v>53</v>
      </c>
      <c r="EZA16" s="308" t="s">
        <v>53</v>
      </c>
      <c r="EZB16" s="308" t="s">
        <v>53</v>
      </c>
      <c r="EZC16" s="308" t="s">
        <v>53</v>
      </c>
      <c r="EZD16" s="308" t="s">
        <v>53</v>
      </c>
      <c r="EZE16" s="308" t="s">
        <v>53</v>
      </c>
      <c r="EZF16" s="308" t="s">
        <v>53</v>
      </c>
      <c r="EZG16" s="308" t="s">
        <v>53</v>
      </c>
      <c r="EZH16" s="308" t="s">
        <v>53</v>
      </c>
      <c r="EZI16" s="308" t="s">
        <v>53</v>
      </c>
      <c r="EZJ16" s="308" t="s">
        <v>53</v>
      </c>
      <c r="EZK16" s="308" t="s">
        <v>53</v>
      </c>
      <c r="EZL16" s="308" t="s">
        <v>53</v>
      </c>
      <c r="EZM16" s="308" t="s">
        <v>53</v>
      </c>
      <c r="EZN16" s="308" t="s">
        <v>53</v>
      </c>
      <c r="EZO16" s="308" t="s">
        <v>53</v>
      </c>
      <c r="EZP16" s="308" t="s">
        <v>53</v>
      </c>
      <c r="EZQ16" s="308" t="s">
        <v>53</v>
      </c>
      <c r="EZR16" s="308" t="s">
        <v>53</v>
      </c>
      <c r="EZS16" s="308" t="s">
        <v>53</v>
      </c>
      <c r="EZT16" s="308" t="s">
        <v>53</v>
      </c>
      <c r="EZU16" s="308" t="s">
        <v>53</v>
      </c>
      <c r="EZV16" s="308" t="s">
        <v>53</v>
      </c>
      <c r="EZW16" s="308" t="s">
        <v>53</v>
      </c>
      <c r="EZX16" s="308" t="s">
        <v>53</v>
      </c>
      <c r="EZY16" s="308" t="s">
        <v>53</v>
      </c>
      <c r="EZZ16" s="308" t="s">
        <v>53</v>
      </c>
      <c r="FAA16" s="308" t="s">
        <v>53</v>
      </c>
      <c r="FAB16" s="308" t="s">
        <v>53</v>
      </c>
      <c r="FAC16" s="308" t="s">
        <v>53</v>
      </c>
      <c r="FAD16" s="308" t="s">
        <v>53</v>
      </c>
      <c r="FAE16" s="308" t="s">
        <v>53</v>
      </c>
      <c r="FAF16" s="308" t="s">
        <v>53</v>
      </c>
      <c r="FAG16" s="308" t="s">
        <v>53</v>
      </c>
      <c r="FAH16" s="308" t="s">
        <v>53</v>
      </c>
      <c r="FAI16" s="308" t="s">
        <v>53</v>
      </c>
      <c r="FAJ16" s="308" t="s">
        <v>53</v>
      </c>
      <c r="FAK16" s="308" t="s">
        <v>53</v>
      </c>
      <c r="FAL16" s="308" t="s">
        <v>53</v>
      </c>
      <c r="FAM16" s="308" t="s">
        <v>53</v>
      </c>
      <c r="FAN16" s="308" t="s">
        <v>53</v>
      </c>
      <c r="FAO16" s="308" t="s">
        <v>53</v>
      </c>
      <c r="FAP16" s="308" t="s">
        <v>53</v>
      </c>
      <c r="FAQ16" s="308" t="s">
        <v>53</v>
      </c>
      <c r="FAR16" s="308" t="s">
        <v>53</v>
      </c>
      <c r="FAS16" s="308" t="s">
        <v>53</v>
      </c>
      <c r="FAT16" s="308" t="s">
        <v>53</v>
      </c>
      <c r="FAU16" s="308" t="s">
        <v>53</v>
      </c>
      <c r="FAV16" s="308" t="s">
        <v>53</v>
      </c>
      <c r="FAW16" s="308" t="s">
        <v>53</v>
      </c>
      <c r="FAX16" s="308" t="s">
        <v>53</v>
      </c>
      <c r="FAY16" s="308" t="s">
        <v>53</v>
      </c>
      <c r="FAZ16" s="308" t="s">
        <v>53</v>
      </c>
      <c r="FBA16" s="308" t="s">
        <v>53</v>
      </c>
      <c r="FBB16" s="308" t="s">
        <v>53</v>
      </c>
      <c r="FBC16" s="308" t="s">
        <v>53</v>
      </c>
      <c r="FBD16" s="308" t="s">
        <v>53</v>
      </c>
      <c r="FBE16" s="308" t="s">
        <v>53</v>
      </c>
      <c r="FBF16" s="308" t="s">
        <v>53</v>
      </c>
      <c r="FBG16" s="308" t="s">
        <v>53</v>
      </c>
      <c r="FBH16" s="308" t="s">
        <v>53</v>
      </c>
      <c r="FBI16" s="308" t="s">
        <v>53</v>
      </c>
      <c r="FBJ16" s="308" t="s">
        <v>53</v>
      </c>
      <c r="FBK16" s="308" t="s">
        <v>53</v>
      </c>
      <c r="FBL16" s="308" t="s">
        <v>53</v>
      </c>
      <c r="FBM16" s="308" t="s">
        <v>53</v>
      </c>
      <c r="FBN16" s="308" t="s">
        <v>53</v>
      </c>
      <c r="FBO16" s="308" t="s">
        <v>53</v>
      </c>
      <c r="FBP16" s="308" t="s">
        <v>53</v>
      </c>
      <c r="FBQ16" s="308" t="s">
        <v>53</v>
      </c>
      <c r="FBR16" s="308" t="s">
        <v>53</v>
      </c>
      <c r="FBS16" s="308" t="s">
        <v>53</v>
      </c>
      <c r="FBT16" s="308" t="s">
        <v>53</v>
      </c>
      <c r="FBU16" s="308" t="s">
        <v>53</v>
      </c>
      <c r="FBV16" s="308" t="s">
        <v>53</v>
      </c>
      <c r="FBW16" s="308" t="s">
        <v>53</v>
      </c>
      <c r="FBX16" s="308" t="s">
        <v>53</v>
      </c>
      <c r="FBY16" s="308" t="s">
        <v>53</v>
      </c>
      <c r="FBZ16" s="308" t="s">
        <v>53</v>
      </c>
      <c r="FCA16" s="308" t="s">
        <v>53</v>
      </c>
      <c r="FCB16" s="308" t="s">
        <v>53</v>
      </c>
      <c r="FCC16" s="308" t="s">
        <v>53</v>
      </c>
      <c r="FCD16" s="308" t="s">
        <v>53</v>
      </c>
      <c r="FCE16" s="308" t="s">
        <v>53</v>
      </c>
      <c r="FCF16" s="308" t="s">
        <v>53</v>
      </c>
      <c r="FCG16" s="308" t="s">
        <v>53</v>
      </c>
      <c r="FCH16" s="308" t="s">
        <v>53</v>
      </c>
      <c r="FCI16" s="308" t="s">
        <v>53</v>
      </c>
      <c r="FCJ16" s="308" t="s">
        <v>53</v>
      </c>
      <c r="FCK16" s="308" t="s">
        <v>53</v>
      </c>
      <c r="FCL16" s="308" t="s">
        <v>53</v>
      </c>
      <c r="FCM16" s="308" t="s">
        <v>53</v>
      </c>
      <c r="FCN16" s="308" t="s">
        <v>53</v>
      </c>
      <c r="FCO16" s="308" t="s">
        <v>53</v>
      </c>
      <c r="FCP16" s="308" t="s">
        <v>53</v>
      </c>
      <c r="FCQ16" s="308" t="s">
        <v>53</v>
      </c>
      <c r="FCR16" s="308" t="s">
        <v>53</v>
      </c>
      <c r="FCS16" s="308" t="s">
        <v>53</v>
      </c>
      <c r="FCT16" s="308" t="s">
        <v>53</v>
      </c>
      <c r="FCU16" s="308" t="s">
        <v>53</v>
      </c>
      <c r="FCV16" s="308" t="s">
        <v>53</v>
      </c>
      <c r="FCW16" s="308" t="s">
        <v>53</v>
      </c>
      <c r="FCX16" s="308" t="s">
        <v>53</v>
      </c>
      <c r="FCY16" s="308" t="s">
        <v>53</v>
      </c>
      <c r="FCZ16" s="308" t="s">
        <v>53</v>
      </c>
      <c r="FDA16" s="308" t="s">
        <v>53</v>
      </c>
      <c r="FDB16" s="308" t="s">
        <v>53</v>
      </c>
      <c r="FDC16" s="308" t="s">
        <v>53</v>
      </c>
      <c r="FDD16" s="308" t="s">
        <v>53</v>
      </c>
      <c r="FDE16" s="308" t="s">
        <v>53</v>
      </c>
      <c r="FDF16" s="308" t="s">
        <v>53</v>
      </c>
      <c r="FDG16" s="308" t="s">
        <v>53</v>
      </c>
      <c r="FDH16" s="308" t="s">
        <v>53</v>
      </c>
      <c r="FDI16" s="308" t="s">
        <v>53</v>
      </c>
      <c r="FDJ16" s="308" t="s">
        <v>53</v>
      </c>
      <c r="FDK16" s="308" t="s">
        <v>53</v>
      </c>
      <c r="FDL16" s="308" t="s">
        <v>53</v>
      </c>
      <c r="FDM16" s="308" t="s">
        <v>53</v>
      </c>
      <c r="FDN16" s="308" t="s">
        <v>53</v>
      </c>
      <c r="FDO16" s="308" t="s">
        <v>53</v>
      </c>
      <c r="FDP16" s="308" t="s">
        <v>53</v>
      </c>
      <c r="FDQ16" s="308" t="s">
        <v>53</v>
      </c>
      <c r="FDR16" s="308" t="s">
        <v>53</v>
      </c>
      <c r="FDS16" s="308" t="s">
        <v>53</v>
      </c>
      <c r="FDT16" s="308" t="s">
        <v>53</v>
      </c>
      <c r="FDU16" s="308" t="s">
        <v>53</v>
      </c>
      <c r="FDV16" s="308" t="s">
        <v>53</v>
      </c>
      <c r="FDW16" s="308" t="s">
        <v>53</v>
      </c>
      <c r="FDX16" s="308" t="s">
        <v>53</v>
      </c>
      <c r="FDY16" s="308" t="s">
        <v>53</v>
      </c>
      <c r="FDZ16" s="308" t="s">
        <v>53</v>
      </c>
      <c r="FEA16" s="308" t="s">
        <v>53</v>
      </c>
      <c r="FEB16" s="308" t="s">
        <v>53</v>
      </c>
      <c r="FEC16" s="308" t="s">
        <v>53</v>
      </c>
      <c r="FED16" s="308" t="s">
        <v>53</v>
      </c>
      <c r="FEE16" s="308" t="s">
        <v>53</v>
      </c>
      <c r="FEF16" s="308" t="s">
        <v>53</v>
      </c>
      <c r="FEG16" s="308" t="s">
        <v>53</v>
      </c>
      <c r="FEH16" s="308" t="s">
        <v>53</v>
      </c>
      <c r="FEI16" s="308" t="s">
        <v>53</v>
      </c>
      <c r="FEJ16" s="308" t="s">
        <v>53</v>
      </c>
      <c r="FEK16" s="308" t="s">
        <v>53</v>
      </c>
      <c r="FEL16" s="308" t="s">
        <v>53</v>
      </c>
      <c r="FEM16" s="308" t="s">
        <v>53</v>
      </c>
      <c r="FEN16" s="308" t="s">
        <v>53</v>
      </c>
      <c r="FEO16" s="308" t="s">
        <v>53</v>
      </c>
      <c r="FEP16" s="308" t="s">
        <v>53</v>
      </c>
      <c r="FEQ16" s="308" t="s">
        <v>53</v>
      </c>
      <c r="FER16" s="308" t="s">
        <v>53</v>
      </c>
      <c r="FES16" s="308" t="s">
        <v>53</v>
      </c>
      <c r="FET16" s="308" t="s">
        <v>53</v>
      </c>
      <c r="FEU16" s="308" t="s">
        <v>53</v>
      </c>
      <c r="FEV16" s="308" t="s">
        <v>53</v>
      </c>
      <c r="FEW16" s="308" t="s">
        <v>53</v>
      </c>
      <c r="FEX16" s="308" t="s">
        <v>53</v>
      </c>
      <c r="FEY16" s="308" t="s">
        <v>53</v>
      </c>
      <c r="FEZ16" s="308" t="s">
        <v>53</v>
      </c>
      <c r="FFA16" s="308" t="s">
        <v>53</v>
      </c>
      <c r="FFB16" s="308" t="s">
        <v>53</v>
      </c>
      <c r="FFC16" s="308" t="s">
        <v>53</v>
      </c>
      <c r="FFD16" s="308" t="s">
        <v>53</v>
      </c>
      <c r="FFE16" s="308" t="s">
        <v>53</v>
      </c>
      <c r="FFF16" s="308" t="s">
        <v>53</v>
      </c>
      <c r="FFG16" s="308" t="s">
        <v>53</v>
      </c>
      <c r="FFH16" s="308" t="s">
        <v>53</v>
      </c>
      <c r="FFI16" s="308" t="s">
        <v>53</v>
      </c>
      <c r="FFJ16" s="308" t="s">
        <v>53</v>
      </c>
      <c r="FFK16" s="308" t="s">
        <v>53</v>
      </c>
      <c r="FFL16" s="308" t="s">
        <v>53</v>
      </c>
      <c r="FFM16" s="308" t="s">
        <v>53</v>
      </c>
      <c r="FFN16" s="308" t="s">
        <v>53</v>
      </c>
      <c r="FFO16" s="308" t="s">
        <v>53</v>
      </c>
      <c r="FFP16" s="308" t="s">
        <v>53</v>
      </c>
      <c r="FFQ16" s="308" t="s">
        <v>53</v>
      </c>
      <c r="FFR16" s="308" t="s">
        <v>53</v>
      </c>
      <c r="FFS16" s="308" t="s">
        <v>53</v>
      </c>
      <c r="FFT16" s="308" t="s">
        <v>53</v>
      </c>
      <c r="FFU16" s="308" t="s">
        <v>53</v>
      </c>
      <c r="FFV16" s="308" t="s">
        <v>53</v>
      </c>
      <c r="FFW16" s="308" t="s">
        <v>53</v>
      </c>
      <c r="FFX16" s="308" t="s">
        <v>53</v>
      </c>
      <c r="FFY16" s="308" t="s">
        <v>53</v>
      </c>
      <c r="FFZ16" s="308" t="s">
        <v>53</v>
      </c>
      <c r="FGA16" s="308" t="s">
        <v>53</v>
      </c>
      <c r="FGB16" s="308" t="s">
        <v>53</v>
      </c>
      <c r="FGC16" s="308" t="s">
        <v>53</v>
      </c>
      <c r="FGD16" s="308" t="s">
        <v>53</v>
      </c>
      <c r="FGE16" s="308" t="s">
        <v>53</v>
      </c>
      <c r="FGF16" s="308" t="s">
        <v>53</v>
      </c>
      <c r="FGG16" s="308" t="s">
        <v>53</v>
      </c>
      <c r="FGH16" s="308" t="s">
        <v>53</v>
      </c>
      <c r="FGI16" s="308" t="s">
        <v>53</v>
      </c>
      <c r="FGJ16" s="308" t="s">
        <v>53</v>
      </c>
      <c r="FGK16" s="308" t="s">
        <v>53</v>
      </c>
      <c r="FGL16" s="308" t="s">
        <v>53</v>
      </c>
      <c r="FGM16" s="308" t="s">
        <v>53</v>
      </c>
      <c r="FGN16" s="308" t="s">
        <v>53</v>
      </c>
      <c r="FGO16" s="308" t="s">
        <v>53</v>
      </c>
      <c r="FGP16" s="308" t="s">
        <v>53</v>
      </c>
      <c r="FGQ16" s="308" t="s">
        <v>53</v>
      </c>
      <c r="FGR16" s="308" t="s">
        <v>53</v>
      </c>
      <c r="FGS16" s="308" t="s">
        <v>53</v>
      </c>
      <c r="FGT16" s="308" t="s">
        <v>53</v>
      </c>
      <c r="FGU16" s="308" t="s">
        <v>53</v>
      </c>
      <c r="FGV16" s="308" t="s">
        <v>53</v>
      </c>
      <c r="FGW16" s="308" t="s">
        <v>53</v>
      </c>
      <c r="FGX16" s="308" t="s">
        <v>53</v>
      </c>
      <c r="FGY16" s="308" t="s">
        <v>53</v>
      </c>
      <c r="FGZ16" s="308" t="s">
        <v>53</v>
      </c>
      <c r="FHA16" s="308" t="s">
        <v>53</v>
      </c>
      <c r="FHB16" s="308" t="s">
        <v>53</v>
      </c>
      <c r="FHC16" s="308" t="s">
        <v>53</v>
      </c>
      <c r="FHD16" s="308" t="s">
        <v>53</v>
      </c>
      <c r="FHE16" s="308" t="s">
        <v>53</v>
      </c>
      <c r="FHF16" s="308" t="s">
        <v>53</v>
      </c>
      <c r="FHG16" s="308" t="s">
        <v>53</v>
      </c>
      <c r="FHH16" s="308" t="s">
        <v>53</v>
      </c>
      <c r="FHI16" s="308" t="s">
        <v>53</v>
      </c>
      <c r="FHJ16" s="308" t="s">
        <v>53</v>
      </c>
      <c r="FHK16" s="308" t="s">
        <v>53</v>
      </c>
      <c r="FHL16" s="308" t="s">
        <v>53</v>
      </c>
      <c r="FHM16" s="308" t="s">
        <v>53</v>
      </c>
      <c r="FHN16" s="308" t="s">
        <v>53</v>
      </c>
      <c r="FHO16" s="308" t="s">
        <v>53</v>
      </c>
      <c r="FHP16" s="308" t="s">
        <v>53</v>
      </c>
      <c r="FHQ16" s="308" t="s">
        <v>53</v>
      </c>
      <c r="FHR16" s="308" t="s">
        <v>53</v>
      </c>
      <c r="FHS16" s="308" t="s">
        <v>53</v>
      </c>
      <c r="FHT16" s="308" t="s">
        <v>53</v>
      </c>
      <c r="FHU16" s="308" t="s">
        <v>53</v>
      </c>
      <c r="FHV16" s="308" t="s">
        <v>53</v>
      </c>
      <c r="FHW16" s="308" t="s">
        <v>53</v>
      </c>
      <c r="FHX16" s="308" t="s">
        <v>53</v>
      </c>
      <c r="FHY16" s="308" t="s">
        <v>53</v>
      </c>
      <c r="FHZ16" s="308" t="s">
        <v>53</v>
      </c>
      <c r="FIA16" s="308" t="s">
        <v>53</v>
      </c>
      <c r="FIB16" s="308" t="s">
        <v>53</v>
      </c>
      <c r="FIC16" s="308" t="s">
        <v>53</v>
      </c>
      <c r="FID16" s="308" t="s">
        <v>53</v>
      </c>
      <c r="FIE16" s="308" t="s">
        <v>53</v>
      </c>
      <c r="FIF16" s="308" t="s">
        <v>53</v>
      </c>
      <c r="FIG16" s="308" t="s">
        <v>53</v>
      </c>
      <c r="FIH16" s="308" t="s">
        <v>53</v>
      </c>
      <c r="FII16" s="308" t="s">
        <v>53</v>
      </c>
      <c r="FIJ16" s="308" t="s">
        <v>53</v>
      </c>
      <c r="FIK16" s="308" t="s">
        <v>53</v>
      </c>
      <c r="FIL16" s="308" t="s">
        <v>53</v>
      </c>
      <c r="FIM16" s="308" t="s">
        <v>53</v>
      </c>
      <c r="FIN16" s="308" t="s">
        <v>53</v>
      </c>
      <c r="FIO16" s="308" t="s">
        <v>53</v>
      </c>
      <c r="FIP16" s="308" t="s">
        <v>53</v>
      </c>
      <c r="FIQ16" s="308" t="s">
        <v>53</v>
      </c>
      <c r="FIR16" s="308" t="s">
        <v>53</v>
      </c>
      <c r="FIS16" s="308" t="s">
        <v>53</v>
      </c>
      <c r="FIT16" s="308" t="s">
        <v>53</v>
      </c>
      <c r="FIU16" s="308" t="s">
        <v>53</v>
      </c>
      <c r="FIV16" s="308" t="s">
        <v>53</v>
      </c>
      <c r="FIW16" s="308" t="s">
        <v>53</v>
      </c>
      <c r="FIX16" s="308" t="s">
        <v>53</v>
      </c>
      <c r="FIY16" s="308" t="s">
        <v>53</v>
      </c>
      <c r="FIZ16" s="308" t="s">
        <v>53</v>
      </c>
      <c r="FJA16" s="308" t="s">
        <v>53</v>
      </c>
      <c r="FJB16" s="308" t="s">
        <v>53</v>
      </c>
      <c r="FJC16" s="308" t="s">
        <v>53</v>
      </c>
      <c r="FJD16" s="308" t="s">
        <v>53</v>
      </c>
      <c r="FJE16" s="308" t="s">
        <v>53</v>
      </c>
      <c r="FJF16" s="308" t="s">
        <v>53</v>
      </c>
      <c r="FJG16" s="308" t="s">
        <v>53</v>
      </c>
      <c r="FJH16" s="308" t="s">
        <v>53</v>
      </c>
      <c r="FJI16" s="308" t="s">
        <v>53</v>
      </c>
      <c r="FJJ16" s="308" t="s">
        <v>53</v>
      </c>
      <c r="FJK16" s="308" t="s">
        <v>53</v>
      </c>
      <c r="FJL16" s="308" t="s">
        <v>53</v>
      </c>
      <c r="FJM16" s="308" t="s">
        <v>53</v>
      </c>
      <c r="FJN16" s="308" t="s">
        <v>53</v>
      </c>
      <c r="FJO16" s="308" t="s">
        <v>53</v>
      </c>
      <c r="FJP16" s="308" t="s">
        <v>53</v>
      </c>
      <c r="FJQ16" s="308" t="s">
        <v>53</v>
      </c>
      <c r="FJR16" s="308" t="s">
        <v>53</v>
      </c>
      <c r="FJS16" s="308" t="s">
        <v>53</v>
      </c>
      <c r="FJT16" s="308" t="s">
        <v>53</v>
      </c>
      <c r="FJU16" s="308" t="s">
        <v>53</v>
      </c>
      <c r="FJV16" s="308" t="s">
        <v>53</v>
      </c>
      <c r="FJW16" s="308" t="s">
        <v>53</v>
      </c>
      <c r="FJX16" s="308" t="s">
        <v>53</v>
      </c>
      <c r="FJY16" s="308" t="s">
        <v>53</v>
      </c>
      <c r="FJZ16" s="308" t="s">
        <v>53</v>
      </c>
      <c r="FKA16" s="308" t="s">
        <v>53</v>
      </c>
      <c r="FKB16" s="308" t="s">
        <v>53</v>
      </c>
      <c r="FKC16" s="308" t="s">
        <v>53</v>
      </c>
      <c r="FKD16" s="308" t="s">
        <v>53</v>
      </c>
      <c r="FKE16" s="308" t="s">
        <v>53</v>
      </c>
      <c r="FKF16" s="308" t="s">
        <v>53</v>
      </c>
      <c r="FKG16" s="308" t="s">
        <v>53</v>
      </c>
      <c r="FKH16" s="308" t="s">
        <v>53</v>
      </c>
      <c r="FKI16" s="308" t="s">
        <v>53</v>
      </c>
      <c r="FKJ16" s="308" t="s">
        <v>53</v>
      </c>
      <c r="FKK16" s="308" t="s">
        <v>53</v>
      </c>
      <c r="FKL16" s="308" t="s">
        <v>53</v>
      </c>
      <c r="FKM16" s="308" t="s">
        <v>53</v>
      </c>
      <c r="FKN16" s="308" t="s">
        <v>53</v>
      </c>
      <c r="FKO16" s="308" t="s">
        <v>53</v>
      </c>
      <c r="FKP16" s="308" t="s">
        <v>53</v>
      </c>
      <c r="FKQ16" s="308" t="s">
        <v>53</v>
      </c>
      <c r="FKR16" s="308" t="s">
        <v>53</v>
      </c>
      <c r="FKS16" s="308" t="s">
        <v>53</v>
      </c>
      <c r="FKT16" s="308" t="s">
        <v>53</v>
      </c>
      <c r="FKU16" s="308" t="s">
        <v>53</v>
      </c>
      <c r="FKV16" s="308" t="s">
        <v>53</v>
      </c>
      <c r="FKW16" s="308" t="s">
        <v>53</v>
      </c>
      <c r="FKX16" s="308" t="s">
        <v>53</v>
      </c>
      <c r="FKY16" s="308" t="s">
        <v>53</v>
      </c>
      <c r="FKZ16" s="308" t="s">
        <v>53</v>
      </c>
      <c r="FLA16" s="308" t="s">
        <v>53</v>
      </c>
      <c r="FLB16" s="308" t="s">
        <v>53</v>
      </c>
      <c r="FLC16" s="308" t="s">
        <v>53</v>
      </c>
      <c r="FLD16" s="308" t="s">
        <v>53</v>
      </c>
      <c r="FLE16" s="308" t="s">
        <v>53</v>
      </c>
      <c r="FLF16" s="308" t="s">
        <v>53</v>
      </c>
      <c r="FLG16" s="308" t="s">
        <v>53</v>
      </c>
      <c r="FLH16" s="308" t="s">
        <v>53</v>
      </c>
      <c r="FLI16" s="308" t="s">
        <v>53</v>
      </c>
      <c r="FLJ16" s="308" t="s">
        <v>53</v>
      </c>
      <c r="FLK16" s="308" t="s">
        <v>53</v>
      </c>
      <c r="FLL16" s="308" t="s">
        <v>53</v>
      </c>
      <c r="FLM16" s="308" t="s">
        <v>53</v>
      </c>
      <c r="FLN16" s="308" t="s">
        <v>53</v>
      </c>
      <c r="FLO16" s="308" t="s">
        <v>53</v>
      </c>
      <c r="FLP16" s="308" t="s">
        <v>53</v>
      </c>
      <c r="FLQ16" s="308" t="s">
        <v>53</v>
      </c>
      <c r="FLR16" s="308" t="s">
        <v>53</v>
      </c>
      <c r="FLS16" s="308" t="s">
        <v>53</v>
      </c>
      <c r="FLT16" s="308" t="s">
        <v>53</v>
      </c>
      <c r="FLU16" s="308" t="s">
        <v>53</v>
      </c>
      <c r="FLV16" s="308" t="s">
        <v>53</v>
      </c>
      <c r="FLW16" s="308" t="s">
        <v>53</v>
      </c>
      <c r="FLX16" s="308" t="s">
        <v>53</v>
      </c>
      <c r="FLY16" s="308" t="s">
        <v>53</v>
      </c>
      <c r="FLZ16" s="308" t="s">
        <v>53</v>
      </c>
      <c r="FMA16" s="308" t="s">
        <v>53</v>
      </c>
      <c r="FMB16" s="308" t="s">
        <v>53</v>
      </c>
      <c r="FMC16" s="308" t="s">
        <v>53</v>
      </c>
      <c r="FMD16" s="308" t="s">
        <v>53</v>
      </c>
      <c r="FME16" s="308" t="s">
        <v>53</v>
      </c>
      <c r="FMF16" s="308" t="s">
        <v>53</v>
      </c>
      <c r="FMG16" s="308" t="s">
        <v>53</v>
      </c>
      <c r="FMH16" s="308" t="s">
        <v>53</v>
      </c>
      <c r="FMI16" s="308" t="s">
        <v>53</v>
      </c>
      <c r="FMJ16" s="308" t="s">
        <v>53</v>
      </c>
      <c r="FMK16" s="308" t="s">
        <v>53</v>
      </c>
      <c r="FML16" s="308" t="s">
        <v>53</v>
      </c>
      <c r="FMM16" s="308" t="s">
        <v>53</v>
      </c>
      <c r="FMN16" s="308" t="s">
        <v>53</v>
      </c>
      <c r="FMO16" s="308" t="s">
        <v>53</v>
      </c>
      <c r="FMP16" s="308" t="s">
        <v>53</v>
      </c>
      <c r="FMQ16" s="308" t="s">
        <v>53</v>
      </c>
      <c r="FMR16" s="308" t="s">
        <v>53</v>
      </c>
      <c r="FMS16" s="308" t="s">
        <v>53</v>
      </c>
      <c r="FMT16" s="308" t="s">
        <v>53</v>
      </c>
      <c r="FMU16" s="308" t="s">
        <v>53</v>
      </c>
      <c r="FMV16" s="308" t="s">
        <v>53</v>
      </c>
      <c r="FMW16" s="308" t="s">
        <v>53</v>
      </c>
      <c r="FMX16" s="308" t="s">
        <v>53</v>
      </c>
      <c r="FMY16" s="308" t="s">
        <v>53</v>
      </c>
      <c r="FMZ16" s="308" t="s">
        <v>53</v>
      </c>
      <c r="FNA16" s="308" t="s">
        <v>53</v>
      </c>
      <c r="FNB16" s="308" t="s">
        <v>53</v>
      </c>
      <c r="FNC16" s="308" t="s">
        <v>53</v>
      </c>
      <c r="FND16" s="308" t="s">
        <v>53</v>
      </c>
      <c r="FNE16" s="308" t="s">
        <v>53</v>
      </c>
      <c r="FNF16" s="308" t="s">
        <v>53</v>
      </c>
      <c r="FNG16" s="308" t="s">
        <v>53</v>
      </c>
      <c r="FNH16" s="308" t="s">
        <v>53</v>
      </c>
      <c r="FNI16" s="308" t="s">
        <v>53</v>
      </c>
      <c r="FNJ16" s="308" t="s">
        <v>53</v>
      </c>
      <c r="FNK16" s="308" t="s">
        <v>53</v>
      </c>
      <c r="FNL16" s="308" t="s">
        <v>53</v>
      </c>
      <c r="FNM16" s="308" t="s">
        <v>53</v>
      </c>
      <c r="FNN16" s="308" t="s">
        <v>53</v>
      </c>
      <c r="FNO16" s="308" t="s">
        <v>53</v>
      </c>
      <c r="FNP16" s="308" t="s">
        <v>53</v>
      </c>
      <c r="FNQ16" s="308" t="s">
        <v>53</v>
      </c>
      <c r="FNR16" s="308" t="s">
        <v>53</v>
      </c>
      <c r="FNS16" s="308" t="s">
        <v>53</v>
      </c>
      <c r="FNT16" s="308" t="s">
        <v>53</v>
      </c>
      <c r="FNU16" s="308" t="s">
        <v>53</v>
      </c>
      <c r="FNV16" s="308" t="s">
        <v>53</v>
      </c>
      <c r="FNW16" s="308" t="s">
        <v>53</v>
      </c>
      <c r="FNX16" s="308" t="s">
        <v>53</v>
      </c>
      <c r="FNY16" s="308" t="s">
        <v>53</v>
      </c>
      <c r="FNZ16" s="308" t="s">
        <v>53</v>
      </c>
      <c r="FOA16" s="308" t="s">
        <v>53</v>
      </c>
      <c r="FOB16" s="308" t="s">
        <v>53</v>
      </c>
      <c r="FOC16" s="308" t="s">
        <v>53</v>
      </c>
      <c r="FOD16" s="308" t="s">
        <v>53</v>
      </c>
      <c r="FOE16" s="308" t="s">
        <v>53</v>
      </c>
      <c r="FOF16" s="308" t="s">
        <v>53</v>
      </c>
      <c r="FOG16" s="308" t="s">
        <v>53</v>
      </c>
      <c r="FOH16" s="308" t="s">
        <v>53</v>
      </c>
      <c r="FOI16" s="308" t="s">
        <v>53</v>
      </c>
      <c r="FOJ16" s="308" t="s">
        <v>53</v>
      </c>
      <c r="FOK16" s="308" t="s">
        <v>53</v>
      </c>
      <c r="FOL16" s="308" t="s">
        <v>53</v>
      </c>
      <c r="FOM16" s="308" t="s">
        <v>53</v>
      </c>
      <c r="FON16" s="308" t="s">
        <v>53</v>
      </c>
      <c r="FOO16" s="308" t="s">
        <v>53</v>
      </c>
      <c r="FOP16" s="308" t="s">
        <v>53</v>
      </c>
      <c r="FOQ16" s="308" t="s">
        <v>53</v>
      </c>
      <c r="FOR16" s="308" t="s">
        <v>53</v>
      </c>
      <c r="FOS16" s="308" t="s">
        <v>53</v>
      </c>
      <c r="FOT16" s="308" t="s">
        <v>53</v>
      </c>
      <c r="FOU16" s="308" t="s">
        <v>53</v>
      </c>
      <c r="FOV16" s="308" t="s">
        <v>53</v>
      </c>
      <c r="FOW16" s="308" t="s">
        <v>53</v>
      </c>
      <c r="FOX16" s="308" t="s">
        <v>53</v>
      </c>
      <c r="FOY16" s="308" t="s">
        <v>53</v>
      </c>
      <c r="FOZ16" s="308" t="s">
        <v>53</v>
      </c>
      <c r="FPA16" s="308" t="s">
        <v>53</v>
      </c>
      <c r="FPB16" s="308" t="s">
        <v>53</v>
      </c>
      <c r="FPC16" s="308" t="s">
        <v>53</v>
      </c>
      <c r="FPD16" s="308" t="s">
        <v>53</v>
      </c>
      <c r="FPE16" s="308" t="s">
        <v>53</v>
      </c>
      <c r="FPF16" s="308" t="s">
        <v>53</v>
      </c>
      <c r="FPG16" s="308" t="s">
        <v>53</v>
      </c>
      <c r="FPH16" s="308" t="s">
        <v>53</v>
      </c>
      <c r="FPI16" s="308" t="s">
        <v>53</v>
      </c>
      <c r="FPJ16" s="308" t="s">
        <v>53</v>
      </c>
      <c r="FPK16" s="308" t="s">
        <v>53</v>
      </c>
      <c r="FPL16" s="308" t="s">
        <v>53</v>
      </c>
      <c r="FPM16" s="308" t="s">
        <v>53</v>
      </c>
      <c r="FPN16" s="308" t="s">
        <v>53</v>
      </c>
      <c r="FPO16" s="308" t="s">
        <v>53</v>
      </c>
      <c r="FPP16" s="308" t="s">
        <v>53</v>
      </c>
      <c r="FPQ16" s="308" t="s">
        <v>53</v>
      </c>
      <c r="FPR16" s="308" t="s">
        <v>53</v>
      </c>
      <c r="FPS16" s="308" t="s">
        <v>53</v>
      </c>
      <c r="FPT16" s="308" t="s">
        <v>53</v>
      </c>
      <c r="FPU16" s="308" t="s">
        <v>53</v>
      </c>
      <c r="FPV16" s="308" t="s">
        <v>53</v>
      </c>
      <c r="FPW16" s="308" t="s">
        <v>53</v>
      </c>
      <c r="FPX16" s="308" t="s">
        <v>53</v>
      </c>
      <c r="FPY16" s="308" t="s">
        <v>53</v>
      </c>
      <c r="FPZ16" s="308" t="s">
        <v>53</v>
      </c>
      <c r="FQA16" s="308" t="s">
        <v>53</v>
      </c>
      <c r="FQB16" s="308" t="s">
        <v>53</v>
      </c>
      <c r="FQC16" s="308" t="s">
        <v>53</v>
      </c>
      <c r="FQD16" s="308" t="s">
        <v>53</v>
      </c>
      <c r="FQE16" s="308" t="s">
        <v>53</v>
      </c>
      <c r="FQF16" s="308" t="s">
        <v>53</v>
      </c>
      <c r="FQG16" s="308" t="s">
        <v>53</v>
      </c>
      <c r="FQH16" s="308" t="s">
        <v>53</v>
      </c>
      <c r="FQI16" s="308" t="s">
        <v>53</v>
      </c>
      <c r="FQJ16" s="308" t="s">
        <v>53</v>
      </c>
      <c r="FQK16" s="308" t="s">
        <v>53</v>
      </c>
      <c r="FQL16" s="308" t="s">
        <v>53</v>
      </c>
      <c r="FQM16" s="308" t="s">
        <v>53</v>
      </c>
      <c r="FQN16" s="308" t="s">
        <v>53</v>
      </c>
      <c r="FQO16" s="308" t="s">
        <v>53</v>
      </c>
      <c r="FQP16" s="308" t="s">
        <v>53</v>
      </c>
      <c r="FQQ16" s="308" t="s">
        <v>53</v>
      </c>
      <c r="FQR16" s="308" t="s">
        <v>53</v>
      </c>
      <c r="FQS16" s="308" t="s">
        <v>53</v>
      </c>
      <c r="FQT16" s="308" t="s">
        <v>53</v>
      </c>
      <c r="FQU16" s="308" t="s">
        <v>53</v>
      </c>
      <c r="FQV16" s="308" t="s">
        <v>53</v>
      </c>
      <c r="FQW16" s="308" t="s">
        <v>53</v>
      </c>
      <c r="FQX16" s="308" t="s">
        <v>53</v>
      </c>
      <c r="FQY16" s="308" t="s">
        <v>53</v>
      </c>
      <c r="FQZ16" s="308" t="s">
        <v>53</v>
      </c>
      <c r="FRA16" s="308" t="s">
        <v>53</v>
      </c>
      <c r="FRB16" s="308" t="s">
        <v>53</v>
      </c>
      <c r="FRC16" s="308" t="s">
        <v>53</v>
      </c>
      <c r="FRD16" s="308" t="s">
        <v>53</v>
      </c>
      <c r="FRE16" s="308" t="s">
        <v>53</v>
      </c>
      <c r="FRF16" s="308" t="s">
        <v>53</v>
      </c>
      <c r="FRG16" s="308" t="s">
        <v>53</v>
      </c>
      <c r="FRH16" s="308" t="s">
        <v>53</v>
      </c>
      <c r="FRI16" s="308" t="s">
        <v>53</v>
      </c>
      <c r="FRJ16" s="308" t="s">
        <v>53</v>
      </c>
      <c r="FRK16" s="308" t="s">
        <v>53</v>
      </c>
      <c r="FRL16" s="308" t="s">
        <v>53</v>
      </c>
      <c r="FRM16" s="308" t="s">
        <v>53</v>
      </c>
      <c r="FRN16" s="308" t="s">
        <v>53</v>
      </c>
      <c r="FRO16" s="308" t="s">
        <v>53</v>
      </c>
      <c r="FRP16" s="308" t="s">
        <v>53</v>
      </c>
      <c r="FRQ16" s="308" t="s">
        <v>53</v>
      </c>
      <c r="FRR16" s="308" t="s">
        <v>53</v>
      </c>
      <c r="FRS16" s="308" t="s">
        <v>53</v>
      </c>
      <c r="FRT16" s="308" t="s">
        <v>53</v>
      </c>
      <c r="FRU16" s="308" t="s">
        <v>53</v>
      </c>
      <c r="FRV16" s="308" t="s">
        <v>53</v>
      </c>
      <c r="FRW16" s="308" t="s">
        <v>53</v>
      </c>
      <c r="FRX16" s="308" t="s">
        <v>53</v>
      </c>
      <c r="FRY16" s="308" t="s">
        <v>53</v>
      </c>
      <c r="FRZ16" s="308" t="s">
        <v>53</v>
      </c>
      <c r="FSA16" s="308" t="s">
        <v>53</v>
      </c>
      <c r="FSB16" s="308" t="s">
        <v>53</v>
      </c>
      <c r="FSC16" s="308" t="s">
        <v>53</v>
      </c>
      <c r="FSD16" s="308" t="s">
        <v>53</v>
      </c>
      <c r="FSE16" s="308" t="s">
        <v>53</v>
      </c>
      <c r="FSF16" s="308" t="s">
        <v>53</v>
      </c>
      <c r="FSG16" s="308" t="s">
        <v>53</v>
      </c>
      <c r="FSH16" s="308" t="s">
        <v>53</v>
      </c>
      <c r="FSI16" s="308" t="s">
        <v>53</v>
      </c>
      <c r="FSJ16" s="308" t="s">
        <v>53</v>
      </c>
      <c r="FSK16" s="308" t="s">
        <v>53</v>
      </c>
      <c r="FSL16" s="308" t="s">
        <v>53</v>
      </c>
      <c r="FSM16" s="308" t="s">
        <v>53</v>
      </c>
      <c r="FSN16" s="308" t="s">
        <v>53</v>
      </c>
      <c r="FSO16" s="308" t="s">
        <v>53</v>
      </c>
      <c r="FSP16" s="308" t="s">
        <v>53</v>
      </c>
      <c r="FSQ16" s="308" t="s">
        <v>53</v>
      </c>
      <c r="FSR16" s="308" t="s">
        <v>53</v>
      </c>
      <c r="FSS16" s="308" t="s">
        <v>53</v>
      </c>
      <c r="FST16" s="308" t="s">
        <v>53</v>
      </c>
      <c r="FSU16" s="308" t="s">
        <v>53</v>
      </c>
      <c r="FSV16" s="308" t="s">
        <v>53</v>
      </c>
      <c r="FSW16" s="308" t="s">
        <v>53</v>
      </c>
      <c r="FSX16" s="308" t="s">
        <v>53</v>
      </c>
      <c r="FSY16" s="308" t="s">
        <v>53</v>
      </c>
      <c r="FSZ16" s="308" t="s">
        <v>53</v>
      </c>
      <c r="FTA16" s="308" t="s">
        <v>53</v>
      </c>
      <c r="FTB16" s="308" t="s">
        <v>53</v>
      </c>
      <c r="FTC16" s="308" t="s">
        <v>53</v>
      </c>
      <c r="FTD16" s="308" t="s">
        <v>53</v>
      </c>
      <c r="FTE16" s="308" t="s">
        <v>53</v>
      </c>
      <c r="FTF16" s="308" t="s">
        <v>53</v>
      </c>
      <c r="FTG16" s="308" t="s">
        <v>53</v>
      </c>
      <c r="FTH16" s="308" t="s">
        <v>53</v>
      </c>
      <c r="FTI16" s="308" t="s">
        <v>53</v>
      </c>
      <c r="FTJ16" s="308" t="s">
        <v>53</v>
      </c>
      <c r="FTK16" s="308" t="s">
        <v>53</v>
      </c>
      <c r="FTL16" s="308" t="s">
        <v>53</v>
      </c>
      <c r="FTM16" s="308" t="s">
        <v>53</v>
      </c>
      <c r="FTN16" s="308" t="s">
        <v>53</v>
      </c>
      <c r="FTO16" s="308" t="s">
        <v>53</v>
      </c>
      <c r="FTP16" s="308" t="s">
        <v>53</v>
      </c>
      <c r="FTQ16" s="308" t="s">
        <v>53</v>
      </c>
      <c r="FTR16" s="308" t="s">
        <v>53</v>
      </c>
      <c r="FTS16" s="308" t="s">
        <v>53</v>
      </c>
      <c r="FTT16" s="308" t="s">
        <v>53</v>
      </c>
      <c r="FTU16" s="308" t="s">
        <v>53</v>
      </c>
      <c r="FTV16" s="308" t="s">
        <v>53</v>
      </c>
      <c r="FTW16" s="308" t="s">
        <v>53</v>
      </c>
      <c r="FTX16" s="308" t="s">
        <v>53</v>
      </c>
      <c r="FTY16" s="308" t="s">
        <v>53</v>
      </c>
      <c r="FTZ16" s="308" t="s">
        <v>53</v>
      </c>
      <c r="FUA16" s="308" t="s">
        <v>53</v>
      </c>
      <c r="FUB16" s="308" t="s">
        <v>53</v>
      </c>
      <c r="FUC16" s="308" t="s">
        <v>53</v>
      </c>
      <c r="FUD16" s="308" t="s">
        <v>53</v>
      </c>
      <c r="FUE16" s="308" t="s">
        <v>53</v>
      </c>
      <c r="FUF16" s="308" t="s">
        <v>53</v>
      </c>
      <c r="FUG16" s="308" t="s">
        <v>53</v>
      </c>
      <c r="FUH16" s="308" t="s">
        <v>53</v>
      </c>
      <c r="FUI16" s="308" t="s">
        <v>53</v>
      </c>
      <c r="FUJ16" s="308" t="s">
        <v>53</v>
      </c>
      <c r="FUK16" s="308" t="s">
        <v>53</v>
      </c>
      <c r="FUL16" s="308" t="s">
        <v>53</v>
      </c>
      <c r="FUM16" s="308" t="s">
        <v>53</v>
      </c>
      <c r="FUN16" s="308" t="s">
        <v>53</v>
      </c>
      <c r="FUO16" s="308" t="s">
        <v>53</v>
      </c>
      <c r="FUP16" s="308" t="s">
        <v>53</v>
      </c>
      <c r="FUQ16" s="308" t="s">
        <v>53</v>
      </c>
      <c r="FUR16" s="308" t="s">
        <v>53</v>
      </c>
      <c r="FUS16" s="308" t="s">
        <v>53</v>
      </c>
      <c r="FUT16" s="308" t="s">
        <v>53</v>
      </c>
      <c r="FUU16" s="308" t="s">
        <v>53</v>
      </c>
      <c r="FUV16" s="308" t="s">
        <v>53</v>
      </c>
      <c r="FUW16" s="308" t="s">
        <v>53</v>
      </c>
      <c r="FUX16" s="308" t="s">
        <v>53</v>
      </c>
      <c r="FUY16" s="308" t="s">
        <v>53</v>
      </c>
      <c r="FUZ16" s="308" t="s">
        <v>53</v>
      </c>
      <c r="FVA16" s="308" t="s">
        <v>53</v>
      </c>
      <c r="FVB16" s="308" t="s">
        <v>53</v>
      </c>
      <c r="FVC16" s="308" t="s">
        <v>53</v>
      </c>
      <c r="FVD16" s="308" t="s">
        <v>53</v>
      </c>
      <c r="FVE16" s="308" t="s">
        <v>53</v>
      </c>
      <c r="FVF16" s="308" t="s">
        <v>53</v>
      </c>
      <c r="FVG16" s="308" t="s">
        <v>53</v>
      </c>
      <c r="FVH16" s="308" t="s">
        <v>53</v>
      </c>
      <c r="FVI16" s="308" t="s">
        <v>53</v>
      </c>
      <c r="FVJ16" s="308" t="s">
        <v>53</v>
      </c>
      <c r="FVK16" s="308" t="s">
        <v>53</v>
      </c>
      <c r="FVL16" s="308" t="s">
        <v>53</v>
      </c>
      <c r="FVM16" s="308" t="s">
        <v>53</v>
      </c>
      <c r="FVN16" s="308" t="s">
        <v>53</v>
      </c>
      <c r="FVO16" s="308" t="s">
        <v>53</v>
      </c>
      <c r="FVP16" s="308" t="s">
        <v>53</v>
      </c>
      <c r="FVQ16" s="308" t="s">
        <v>53</v>
      </c>
      <c r="FVR16" s="308" t="s">
        <v>53</v>
      </c>
      <c r="FVS16" s="308" t="s">
        <v>53</v>
      </c>
      <c r="FVT16" s="308" t="s">
        <v>53</v>
      </c>
      <c r="FVU16" s="308" t="s">
        <v>53</v>
      </c>
      <c r="FVV16" s="308" t="s">
        <v>53</v>
      </c>
      <c r="FVW16" s="308" t="s">
        <v>53</v>
      </c>
      <c r="FVX16" s="308" t="s">
        <v>53</v>
      </c>
      <c r="FVY16" s="308" t="s">
        <v>53</v>
      </c>
      <c r="FVZ16" s="308" t="s">
        <v>53</v>
      </c>
      <c r="FWA16" s="308" t="s">
        <v>53</v>
      </c>
      <c r="FWB16" s="308" t="s">
        <v>53</v>
      </c>
      <c r="FWC16" s="308" t="s">
        <v>53</v>
      </c>
      <c r="FWD16" s="308" t="s">
        <v>53</v>
      </c>
      <c r="FWE16" s="308" t="s">
        <v>53</v>
      </c>
      <c r="FWF16" s="308" t="s">
        <v>53</v>
      </c>
      <c r="FWG16" s="308" t="s">
        <v>53</v>
      </c>
      <c r="FWH16" s="308" t="s">
        <v>53</v>
      </c>
      <c r="FWI16" s="308" t="s">
        <v>53</v>
      </c>
      <c r="FWJ16" s="308" t="s">
        <v>53</v>
      </c>
      <c r="FWK16" s="308" t="s">
        <v>53</v>
      </c>
      <c r="FWL16" s="308" t="s">
        <v>53</v>
      </c>
      <c r="FWM16" s="308" t="s">
        <v>53</v>
      </c>
      <c r="FWN16" s="308" t="s">
        <v>53</v>
      </c>
      <c r="FWO16" s="308" t="s">
        <v>53</v>
      </c>
      <c r="FWP16" s="308" t="s">
        <v>53</v>
      </c>
      <c r="FWQ16" s="308" t="s">
        <v>53</v>
      </c>
      <c r="FWR16" s="308" t="s">
        <v>53</v>
      </c>
      <c r="FWS16" s="308" t="s">
        <v>53</v>
      </c>
      <c r="FWT16" s="308" t="s">
        <v>53</v>
      </c>
      <c r="FWU16" s="308" t="s">
        <v>53</v>
      </c>
      <c r="FWV16" s="308" t="s">
        <v>53</v>
      </c>
      <c r="FWW16" s="308" t="s">
        <v>53</v>
      </c>
      <c r="FWX16" s="308" t="s">
        <v>53</v>
      </c>
      <c r="FWY16" s="308" t="s">
        <v>53</v>
      </c>
      <c r="FWZ16" s="308" t="s">
        <v>53</v>
      </c>
      <c r="FXA16" s="308" t="s">
        <v>53</v>
      </c>
      <c r="FXB16" s="308" t="s">
        <v>53</v>
      </c>
      <c r="FXC16" s="308" t="s">
        <v>53</v>
      </c>
      <c r="FXD16" s="308" t="s">
        <v>53</v>
      </c>
      <c r="FXE16" s="308" t="s">
        <v>53</v>
      </c>
      <c r="FXF16" s="308" t="s">
        <v>53</v>
      </c>
      <c r="FXG16" s="308" t="s">
        <v>53</v>
      </c>
      <c r="FXH16" s="308" t="s">
        <v>53</v>
      </c>
      <c r="FXI16" s="308" t="s">
        <v>53</v>
      </c>
      <c r="FXJ16" s="308" t="s">
        <v>53</v>
      </c>
      <c r="FXK16" s="308" t="s">
        <v>53</v>
      </c>
      <c r="FXL16" s="308" t="s">
        <v>53</v>
      </c>
      <c r="FXM16" s="308" t="s">
        <v>53</v>
      </c>
      <c r="FXN16" s="308" t="s">
        <v>53</v>
      </c>
      <c r="FXO16" s="308" t="s">
        <v>53</v>
      </c>
      <c r="FXP16" s="308" t="s">
        <v>53</v>
      </c>
      <c r="FXQ16" s="308" t="s">
        <v>53</v>
      </c>
      <c r="FXR16" s="308" t="s">
        <v>53</v>
      </c>
      <c r="FXS16" s="308" t="s">
        <v>53</v>
      </c>
      <c r="FXT16" s="308" t="s">
        <v>53</v>
      </c>
      <c r="FXU16" s="308" t="s">
        <v>53</v>
      </c>
      <c r="FXV16" s="308" t="s">
        <v>53</v>
      </c>
      <c r="FXW16" s="308" t="s">
        <v>53</v>
      </c>
      <c r="FXX16" s="308" t="s">
        <v>53</v>
      </c>
      <c r="FXY16" s="308" t="s">
        <v>53</v>
      </c>
      <c r="FXZ16" s="308" t="s">
        <v>53</v>
      </c>
      <c r="FYA16" s="308" t="s">
        <v>53</v>
      </c>
      <c r="FYB16" s="308" t="s">
        <v>53</v>
      </c>
      <c r="FYC16" s="308" t="s">
        <v>53</v>
      </c>
      <c r="FYD16" s="308" t="s">
        <v>53</v>
      </c>
      <c r="FYE16" s="308" t="s">
        <v>53</v>
      </c>
      <c r="FYF16" s="308" t="s">
        <v>53</v>
      </c>
      <c r="FYG16" s="308" t="s">
        <v>53</v>
      </c>
      <c r="FYH16" s="308" t="s">
        <v>53</v>
      </c>
      <c r="FYI16" s="308" t="s">
        <v>53</v>
      </c>
      <c r="FYJ16" s="308" t="s">
        <v>53</v>
      </c>
      <c r="FYK16" s="308" t="s">
        <v>53</v>
      </c>
      <c r="FYL16" s="308" t="s">
        <v>53</v>
      </c>
      <c r="FYM16" s="308" t="s">
        <v>53</v>
      </c>
      <c r="FYN16" s="308" t="s">
        <v>53</v>
      </c>
      <c r="FYO16" s="308" t="s">
        <v>53</v>
      </c>
      <c r="FYP16" s="308" t="s">
        <v>53</v>
      </c>
      <c r="FYQ16" s="308" t="s">
        <v>53</v>
      </c>
      <c r="FYR16" s="308" t="s">
        <v>53</v>
      </c>
      <c r="FYS16" s="308" t="s">
        <v>53</v>
      </c>
      <c r="FYT16" s="308" t="s">
        <v>53</v>
      </c>
      <c r="FYU16" s="308" t="s">
        <v>53</v>
      </c>
      <c r="FYV16" s="308" t="s">
        <v>53</v>
      </c>
      <c r="FYW16" s="308" t="s">
        <v>53</v>
      </c>
      <c r="FYX16" s="308" t="s">
        <v>53</v>
      </c>
      <c r="FYY16" s="308" t="s">
        <v>53</v>
      </c>
      <c r="FYZ16" s="308" t="s">
        <v>53</v>
      </c>
      <c r="FZA16" s="308" t="s">
        <v>53</v>
      </c>
      <c r="FZB16" s="308" t="s">
        <v>53</v>
      </c>
      <c r="FZC16" s="308" t="s">
        <v>53</v>
      </c>
      <c r="FZD16" s="308" t="s">
        <v>53</v>
      </c>
      <c r="FZE16" s="308" t="s">
        <v>53</v>
      </c>
      <c r="FZF16" s="308" t="s">
        <v>53</v>
      </c>
      <c r="FZG16" s="308" t="s">
        <v>53</v>
      </c>
      <c r="FZH16" s="308" t="s">
        <v>53</v>
      </c>
      <c r="FZI16" s="308" t="s">
        <v>53</v>
      </c>
      <c r="FZJ16" s="308" t="s">
        <v>53</v>
      </c>
      <c r="FZK16" s="308" t="s">
        <v>53</v>
      </c>
      <c r="FZL16" s="308" t="s">
        <v>53</v>
      </c>
      <c r="FZM16" s="308" t="s">
        <v>53</v>
      </c>
      <c r="FZN16" s="308" t="s">
        <v>53</v>
      </c>
      <c r="FZO16" s="308" t="s">
        <v>53</v>
      </c>
      <c r="FZP16" s="308" t="s">
        <v>53</v>
      </c>
      <c r="FZQ16" s="308" t="s">
        <v>53</v>
      </c>
      <c r="FZR16" s="308" t="s">
        <v>53</v>
      </c>
      <c r="FZS16" s="308" t="s">
        <v>53</v>
      </c>
      <c r="FZT16" s="308" t="s">
        <v>53</v>
      </c>
      <c r="FZU16" s="308" t="s">
        <v>53</v>
      </c>
      <c r="FZV16" s="308" t="s">
        <v>53</v>
      </c>
      <c r="FZW16" s="308" t="s">
        <v>53</v>
      </c>
      <c r="FZX16" s="308" t="s">
        <v>53</v>
      </c>
      <c r="FZY16" s="308" t="s">
        <v>53</v>
      </c>
      <c r="FZZ16" s="308" t="s">
        <v>53</v>
      </c>
      <c r="GAA16" s="308" t="s">
        <v>53</v>
      </c>
      <c r="GAB16" s="308" t="s">
        <v>53</v>
      </c>
      <c r="GAC16" s="308" t="s">
        <v>53</v>
      </c>
      <c r="GAD16" s="308" t="s">
        <v>53</v>
      </c>
      <c r="GAE16" s="308" t="s">
        <v>53</v>
      </c>
      <c r="GAF16" s="308" t="s">
        <v>53</v>
      </c>
      <c r="GAG16" s="308" t="s">
        <v>53</v>
      </c>
      <c r="GAH16" s="308" t="s">
        <v>53</v>
      </c>
      <c r="GAI16" s="308" t="s">
        <v>53</v>
      </c>
      <c r="GAJ16" s="308" t="s">
        <v>53</v>
      </c>
      <c r="GAK16" s="308" t="s">
        <v>53</v>
      </c>
      <c r="GAL16" s="308" t="s">
        <v>53</v>
      </c>
      <c r="GAM16" s="308" t="s">
        <v>53</v>
      </c>
      <c r="GAN16" s="308" t="s">
        <v>53</v>
      </c>
      <c r="GAO16" s="308" t="s">
        <v>53</v>
      </c>
      <c r="GAP16" s="308" t="s">
        <v>53</v>
      </c>
      <c r="GAQ16" s="308" t="s">
        <v>53</v>
      </c>
      <c r="GAR16" s="308" t="s">
        <v>53</v>
      </c>
      <c r="GAS16" s="308" t="s">
        <v>53</v>
      </c>
      <c r="GAT16" s="308" t="s">
        <v>53</v>
      </c>
      <c r="GAU16" s="308" t="s">
        <v>53</v>
      </c>
      <c r="GAV16" s="308" t="s">
        <v>53</v>
      </c>
      <c r="GAW16" s="308" t="s">
        <v>53</v>
      </c>
      <c r="GAX16" s="308" t="s">
        <v>53</v>
      </c>
      <c r="GAY16" s="308" t="s">
        <v>53</v>
      </c>
      <c r="GAZ16" s="308" t="s">
        <v>53</v>
      </c>
      <c r="GBA16" s="308" t="s">
        <v>53</v>
      </c>
      <c r="GBB16" s="308" t="s">
        <v>53</v>
      </c>
      <c r="GBC16" s="308" t="s">
        <v>53</v>
      </c>
      <c r="GBD16" s="308" t="s">
        <v>53</v>
      </c>
      <c r="GBE16" s="308" t="s">
        <v>53</v>
      </c>
      <c r="GBF16" s="308" t="s">
        <v>53</v>
      </c>
      <c r="GBG16" s="308" t="s">
        <v>53</v>
      </c>
      <c r="GBH16" s="308" t="s">
        <v>53</v>
      </c>
      <c r="GBI16" s="308" t="s">
        <v>53</v>
      </c>
      <c r="GBJ16" s="308" t="s">
        <v>53</v>
      </c>
      <c r="GBK16" s="308" t="s">
        <v>53</v>
      </c>
      <c r="GBL16" s="308" t="s">
        <v>53</v>
      </c>
      <c r="GBM16" s="308" t="s">
        <v>53</v>
      </c>
      <c r="GBN16" s="308" t="s">
        <v>53</v>
      </c>
      <c r="GBO16" s="308" t="s">
        <v>53</v>
      </c>
      <c r="GBP16" s="308" t="s">
        <v>53</v>
      </c>
      <c r="GBQ16" s="308" t="s">
        <v>53</v>
      </c>
      <c r="GBR16" s="308" t="s">
        <v>53</v>
      </c>
      <c r="GBS16" s="308" t="s">
        <v>53</v>
      </c>
      <c r="GBT16" s="308" t="s">
        <v>53</v>
      </c>
      <c r="GBU16" s="308" t="s">
        <v>53</v>
      </c>
      <c r="GBV16" s="308" t="s">
        <v>53</v>
      </c>
      <c r="GBW16" s="308" t="s">
        <v>53</v>
      </c>
      <c r="GBX16" s="308" t="s">
        <v>53</v>
      </c>
      <c r="GBY16" s="308" t="s">
        <v>53</v>
      </c>
      <c r="GBZ16" s="308" t="s">
        <v>53</v>
      </c>
      <c r="GCA16" s="308" t="s">
        <v>53</v>
      </c>
      <c r="GCB16" s="308" t="s">
        <v>53</v>
      </c>
      <c r="GCC16" s="308" t="s">
        <v>53</v>
      </c>
      <c r="GCD16" s="308" t="s">
        <v>53</v>
      </c>
      <c r="GCE16" s="308" t="s">
        <v>53</v>
      </c>
      <c r="GCF16" s="308" t="s">
        <v>53</v>
      </c>
      <c r="GCG16" s="308" t="s">
        <v>53</v>
      </c>
      <c r="GCH16" s="308" t="s">
        <v>53</v>
      </c>
      <c r="GCI16" s="308" t="s">
        <v>53</v>
      </c>
      <c r="GCJ16" s="308" t="s">
        <v>53</v>
      </c>
      <c r="GCK16" s="308" t="s">
        <v>53</v>
      </c>
      <c r="GCL16" s="308" t="s">
        <v>53</v>
      </c>
      <c r="GCM16" s="308" t="s">
        <v>53</v>
      </c>
      <c r="GCN16" s="308" t="s">
        <v>53</v>
      </c>
      <c r="GCO16" s="308" t="s">
        <v>53</v>
      </c>
      <c r="GCP16" s="308" t="s">
        <v>53</v>
      </c>
      <c r="GCQ16" s="308" t="s">
        <v>53</v>
      </c>
      <c r="GCR16" s="308" t="s">
        <v>53</v>
      </c>
      <c r="GCS16" s="308" t="s">
        <v>53</v>
      </c>
      <c r="GCT16" s="308" t="s">
        <v>53</v>
      </c>
      <c r="GCU16" s="308" t="s">
        <v>53</v>
      </c>
      <c r="GCV16" s="308" t="s">
        <v>53</v>
      </c>
      <c r="GCW16" s="308" t="s">
        <v>53</v>
      </c>
      <c r="GCX16" s="308" t="s">
        <v>53</v>
      </c>
      <c r="GCY16" s="308" t="s">
        <v>53</v>
      </c>
      <c r="GCZ16" s="308" t="s">
        <v>53</v>
      </c>
      <c r="GDA16" s="308" t="s">
        <v>53</v>
      </c>
      <c r="GDB16" s="308" t="s">
        <v>53</v>
      </c>
      <c r="GDC16" s="308" t="s">
        <v>53</v>
      </c>
      <c r="GDD16" s="308" t="s">
        <v>53</v>
      </c>
      <c r="GDE16" s="308" t="s">
        <v>53</v>
      </c>
      <c r="GDF16" s="308" t="s">
        <v>53</v>
      </c>
      <c r="GDG16" s="308" t="s">
        <v>53</v>
      </c>
      <c r="GDH16" s="308" t="s">
        <v>53</v>
      </c>
      <c r="GDI16" s="308" t="s">
        <v>53</v>
      </c>
      <c r="GDJ16" s="308" t="s">
        <v>53</v>
      </c>
      <c r="GDK16" s="308" t="s">
        <v>53</v>
      </c>
      <c r="GDL16" s="308" t="s">
        <v>53</v>
      </c>
      <c r="GDM16" s="308" t="s">
        <v>53</v>
      </c>
      <c r="GDN16" s="308" t="s">
        <v>53</v>
      </c>
      <c r="GDO16" s="308" t="s">
        <v>53</v>
      </c>
      <c r="GDP16" s="308" t="s">
        <v>53</v>
      </c>
      <c r="GDQ16" s="308" t="s">
        <v>53</v>
      </c>
      <c r="GDR16" s="308" t="s">
        <v>53</v>
      </c>
      <c r="GDS16" s="308" t="s">
        <v>53</v>
      </c>
      <c r="GDT16" s="308" t="s">
        <v>53</v>
      </c>
      <c r="GDU16" s="308" t="s">
        <v>53</v>
      </c>
      <c r="GDV16" s="308" t="s">
        <v>53</v>
      </c>
      <c r="GDW16" s="308" t="s">
        <v>53</v>
      </c>
      <c r="GDX16" s="308" t="s">
        <v>53</v>
      </c>
      <c r="GDY16" s="308" t="s">
        <v>53</v>
      </c>
      <c r="GDZ16" s="308" t="s">
        <v>53</v>
      </c>
      <c r="GEA16" s="308" t="s">
        <v>53</v>
      </c>
      <c r="GEB16" s="308" t="s">
        <v>53</v>
      </c>
      <c r="GEC16" s="308" t="s">
        <v>53</v>
      </c>
      <c r="GED16" s="308" t="s">
        <v>53</v>
      </c>
      <c r="GEE16" s="308" t="s">
        <v>53</v>
      </c>
      <c r="GEF16" s="308" t="s">
        <v>53</v>
      </c>
      <c r="GEG16" s="308" t="s">
        <v>53</v>
      </c>
      <c r="GEH16" s="308" t="s">
        <v>53</v>
      </c>
      <c r="GEI16" s="308" t="s">
        <v>53</v>
      </c>
      <c r="GEJ16" s="308" t="s">
        <v>53</v>
      </c>
      <c r="GEK16" s="308" t="s">
        <v>53</v>
      </c>
      <c r="GEL16" s="308" t="s">
        <v>53</v>
      </c>
      <c r="GEM16" s="308" t="s">
        <v>53</v>
      </c>
      <c r="GEN16" s="308" t="s">
        <v>53</v>
      </c>
      <c r="GEO16" s="308" t="s">
        <v>53</v>
      </c>
      <c r="GEP16" s="308" t="s">
        <v>53</v>
      </c>
      <c r="GEQ16" s="308" t="s">
        <v>53</v>
      </c>
      <c r="GER16" s="308" t="s">
        <v>53</v>
      </c>
      <c r="GES16" s="308" t="s">
        <v>53</v>
      </c>
      <c r="GET16" s="308" t="s">
        <v>53</v>
      </c>
      <c r="GEU16" s="308" t="s">
        <v>53</v>
      </c>
      <c r="GEV16" s="308" t="s">
        <v>53</v>
      </c>
      <c r="GEW16" s="308" t="s">
        <v>53</v>
      </c>
      <c r="GEX16" s="308" t="s">
        <v>53</v>
      </c>
      <c r="GEY16" s="308" t="s">
        <v>53</v>
      </c>
      <c r="GEZ16" s="308" t="s">
        <v>53</v>
      </c>
      <c r="GFA16" s="308" t="s">
        <v>53</v>
      </c>
      <c r="GFB16" s="308" t="s">
        <v>53</v>
      </c>
      <c r="GFC16" s="308" t="s">
        <v>53</v>
      </c>
      <c r="GFD16" s="308" t="s">
        <v>53</v>
      </c>
      <c r="GFE16" s="308" t="s">
        <v>53</v>
      </c>
      <c r="GFF16" s="308" t="s">
        <v>53</v>
      </c>
      <c r="GFG16" s="308" t="s">
        <v>53</v>
      </c>
      <c r="GFH16" s="308" t="s">
        <v>53</v>
      </c>
      <c r="GFI16" s="308" t="s">
        <v>53</v>
      </c>
      <c r="GFJ16" s="308" t="s">
        <v>53</v>
      </c>
      <c r="GFK16" s="308" t="s">
        <v>53</v>
      </c>
      <c r="GFL16" s="308" t="s">
        <v>53</v>
      </c>
      <c r="GFM16" s="308" t="s">
        <v>53</v>
      </c>
      <c r="GFN16" s="308" t="s">
        <v>53</v>
      </c>
      <c r="GFO16" s="308" t="s">
        <v>53</v>
      </c>
      <c r="GFP16" s="308" t="s">
        <v>53</v>
      </c>
      <c r="GFQ16" s="308" t="s">
        <v>53</v>
      </c>
      <c r="GFR16" s="308" t="s">
        <v>53</v>
      </c>
      <c r="GFS16" s="308" t="s">
        <v>53</v>
      </c>
      <c r="GFT16" s="308" t="s">
        <v>53</v>
      </c>
      <c r="GFU16" s="308" t="s">
        <v>53</v>
      </c>
      <c r="GFV16" s="308" t="s">
        <v>53</v>
      </c>
      <c r="GFW16" s="308" t="s">
        <v>53</v>
      </c>
      <c r="GFX16" s="308" t="s">
        <v>53</v>
      </c>
      <c r="GFY16" s="308" t="s">
        <v>53</v>
      </c>
      <c r="GFZ16" s="308" t="s">
        <v>53</v>
      </c>
      <c r="GGA16" s="308" t="s">
        <v>53</v>
      </c>
      <c r="GGB16" s="308" t="s">
        <v>53</v>
      </c>
      <c r="GGC16" s="308" t="s">
        <v>53</v>
      </c>
      <c r="GGD16" s="308" t="s">
        <v>53</v>
      </c>
      <c r="GGE16" s="308" t="s">
        <v>53</v>
      </c>
      <c r="GGF16" s="308" t="s">
        <v>53</v>
      </c>
      <c r="GGG16" s="308" t="s">
        <v>53</v>
      </c>
      <c r="GGH16" s="308" t="s">
        <v>53</v>
      </c>
      <c r="GGI16" s="308" t="s">
        <v>53</v>
      </c>
      <c r="GGJ16" s="308" t="s">
        <v>53</v>
      </c>
      <c r="GGK16" s="308" t="s">
        <v>53</v>
      </c>
      <c r="GGL16" s="308" t="s">
        <v>53</v>
      </c>
      <c r="GGM16" s="308" t="s">
        <v>53</v>
      </c>
      <c r="GGN16" s="308" t="s">
        <v>53</v>
      </c>
      <c r="GGO16" s="308" t="s">
        <v>53</v>
      </c>
      <c r="GGP16" s="308" t="s">
        <v>53</v>
      </c>
      <c r="GGQ16" s="308" t="s">
        <v>53</v>
      </c>
      <c r="GGR16" s="308" t="s">
        <v>53</v>
      </c>
      <c r="GGS16" s="308" t="s">
        <v>53</v>
      </c>
      <c r="GGT16" s="308" t="s">
        <v>53</v>
      </c>
      <c r="GGU16" s="308" t="s">
        <v>53</v>
      </c>
      <c r="GGV16" s="308" t="s">
        <v>53</v>
      </c>
      <c r="GGW16" s="308" t="s">
        <v>53</v>
      </c>
      <c r="GGX16" s="308" t="s">
        <v>53</v>
      </c>
      <c r="GGY16" s="308" t="s">
        <v>53</v>
      </c>
      <c r="GGZ16" s="308" t="s">
        <v>53</v>
      </c>
      <c r="GHA16" s="308" t="s">
        <v>53</v>
      </c>
      <c r="GHB16" s="308" t="s">
        <v>53</v>
      </c>
      <c r="GHC16" s="308" t="s">
        <v>53</v>
      </c>
      <c r="GHD16" s="308" t="s">
        <v>53</v>
      </c>
      <c r="GHE16" s="308" t="s">
        <v>53</v>
      </c>
      <c r="GHF16" s="308" t="s">
        <v>53</v>
      </c>
      <c r="GHG16" s="308" t="s">
        <v>53</v>
      </c>
      <c r="GHH16" s="308" t="s">
        <v>53</v>
      </c>
      <c r="GHI16" s="308" t="s">
        <v>53</v>
      </c>
      <c r="GHJ16" s="308" t="s">
        <v>53</v>
      </c>
      <c r="GHK16" s="308" t="s">
        <v>53</v>
      </c>
      <c r="GHL16" s="308" t="s">
        <v>53</v>
      </c>
      <c r="GHM16" s="308" t="s">
        <v>53</v>
      </c>
      <c r="GHN16" s="308" t="s">
        <v>53</v>
      </c>
      <c r="GHO16" s="308" t="s">
        <v>53</v>
      </c>
      <c r="GHP16" s="308" t="s">
        <v>53</v>
      </c>
      <c r="GHQ16" s="308" t="s">
        <v>53</v>
      </c>
      <c r="GHR16" s="308" t="s">
        <v>53</v>
      </c>
      <c r="GHS16" s="308" t="s">
        <v>53</v>
      </c>
      <c r="GHT16" s="308" t="s">
        <v>53</v>
      </c>
      <c r="GHU16" s="308" t="s">
        <v>53</v>
      </c>
      <c r="GHV16" s="308" t="s">
        <v>53</v>
      </c>
      <c r="GHW16" s="308" t="s">
        <v>53</v>
      </c>
      <c r="GHX16" s="308" t="s">
        <v>53</v>
      </c>
      <c r="GHY16" s="308" t="s">
        <v>53</v>
      </c>
      <c r="GHZ16" s="308" t="s">
        <v>53</v>
      </c>
      <c r="GIA16" s="308" t="s">
        <v>53</v>
      </c>
      <c r="GIB16" s="308" t="s">
        <v>53</v>
      </c>
      <c r="GIC16" s="308" t="s">
        <v>53</v>
      </c>
      <c r="GID16" s="308" t="s">
        <v>53</v>
      </c>
      <c r="GIE16" s="308" t="s">
        <v>53</v>
      </c>
      <c r="GIF16" s="308" t="s">
        <v>53</v>
      </c>
      <c r="GIG16" s="308" t="s">
        <v>53</v>
      </c>
      <c r="GIH16" s="308" t="s">
        <v>53</v>
      </c>
      <c r="GII16" s="308" t="s">
        <v>53</v>
      </c>
      <c r="GIJ16" s="308" t="s">
        <v>53</v>
      </c>
      <c r="GIK16" s="308" t="s">
        <v>53</v>
      </c>
      <c r="GIL16" s="308" t="s">
        <v>53</v>
      </c>
      <c r="GIM16" s="308" t="s">
        <v>53</v>
      </c>
      <c r="GIN16" s="308" t="s">
        <v>53</v>
      </c>
      <c r="GIO16" s="308" t="s">
        <v>53</v>
      </c>
      <c r="GIP16" s="308" t="s">
        <v>53</v>
      </c>
      <c r="GIQ16" s="308" t="s">
        <v>53</v>
      </c>
      <c r="GIR16" s="308" t="s">
        <v>53</v>
      </c>
      <c r="GIS16" s="308" t="s">
        <v>53</v>
      </c>
      <c r="GIT16" s="308" t="s">
        <v>53</v>
      </c>
      <c r="GIU16" s="308" t="s">
        <v>53</v>
      </c>
      <c r="GIV16" s="308" t="s">
        <v>53</v>
      </c>
      <c r="GIW16" s="308" t="s">
        <v>53</v>
      </c>
      <c r="GIX16" s="308" t="s">
        <v>53</v>
      </c>
      <c r="GIY16" s="308" t="s">
        <v>53</v>
      </c>
      <c r="GIZ16" s="308" t="s">
        <v>53</v>
      </c>
      <c r="GJA16" s="308" t="s">
        <v>53</v>
      </c>
      <c r="GJB16" s="308" t="s">
        <v>53</v>
      </c>
      <c r="GJC16" s="308" t="s">
        <v>53</v>
      </c>
      <c r="GJD16" s="308" t="s">
        <v>53</v>
      </c>
      <c r="GJE16" s="308" t="s">
        <v>53</v>
      </c>
      <c r="GJF16" s="308" t="s">
        <v>53</v>
      </c>
      <c r="GJG16" s="308" t="s">
        <v>53</v>
      </c>
      <c r="GJH16" s="308" t="s">
        <v>53</v>
      </c>
      <c r="GJI16" s="308" t="s">
        <v>53</v>
      </c>
      <c r="GJJ16" s="308" t="s">
        <v>53</v>
      </c>
      <c r="GJK16" s="308" t="s">
        <v>53</v>
      </c>
      <c r="GJL16" s="308" t="s">
        <v>53</v>
      </c>
      <c r="GJM16" s="308" t="s">
        <v>53</v>
      </c>
      <c r="GJN16" s="308" t="s">
        <v>53</v>
      </c>
      <c r="GJO16" s="308" t="s">
        <v>53</v>
      </c>
      <c r="GJP16" s="308" t="s">
        <v>53</v>
      </c>
      <c r="GJQ16" s="308" t="s">
        <v>53</v>
      </c>
      <c r="GJR16" s="308" t="s">
        <v>53</v>
      </c>
      <c r="GJS16" s="308" t="s">
        <v>53</v>
      </c>
      <c r="GJT16" s="308" t="s">
        <v>53</v>
      </c>
      <c r="GJU16" s="308" t="s">
        <v>53</v>
      </c>
      <c r="GJV16" s="308" t="s">
        <v>53</v>
      </c>
      <c r="GJW16" s="308" t="s">
        <v>53</v>
      </c>
      <c r="GJX16" s="308" t="s">
        <v>53</v>
      </c>
      <c r="GJY16" s="308" t="s">
        <v>53</v>
      </c>
      <c r="GJZ16" s="308" t="s">
        <v>53</v>
      </c>
      <c r="GKA16" s="308" t="s">
        <v>53</v>
      </c>
      <c r="GKB16" s="308" t="s">
        <v>53</v>
      </c>
      <c r="GKC16" s="308" t="s">
        <v>53</v>
      </c>
      <c r="GKD16" s="308" t="s">
        <v>53</v>
      </c>
      <c r="GKE16" s="308" t="s">
        <v>53</v>
      </c>
      <c r="GKF16" s="308" t="s">
        <v>53</v>
      </c>
      <c r="GKG16" s="308" t="s">
        <v>53</v>
      </c>
      <c r="GKH16" s="308" t="s">
        <v>53</v>
      </c>
      <c r="GKI16" s="308" t="s">
        <v>53</v>
      </c>
      <c r="GKJ16" s="308" t="s">
        <v>53</v>
      </c>
      <c r="GKK16" s="308" t="s">
        <v>53</v>
      </c>
      <c r="GKL16" s="308" t="s">
        <v>53</v>
      </c>
      <c r="GKM16" s="308" t="s">
        <v>53</v>
      </c>
      <c r="GKN16" s="308" t="s">
        <v>53</v>
      </c>
      <c r="GKO16" s="308" t="s">
        <v>53</v>
      </c>
      <c r="GKP16" s="308" t="s">
        <v>53</v>
      </c>
      <c r="GKQ16" s="308" t="s">
        <v>53</v>
      </c>
      <c r="GKR16" s="308" t="s">
        <v>53</v>
      </c>
      <c r="GKS16" s="308" t="s">
        <v>53</v>
      </c>
      <c r="GKT16" s="308" t="s">
        <v>53</v>
      </c>
      <c r="GKU16" s="308" t="s">
        <v>53</v>
      </c>
      <c r="GKV16" s="308" t="s">
        <v>53</v>
      </c>
      <c r="GKW16" s="308" t="s">
        <v>53</v>
      </c>
      <c r="GKX16" s="308" t="s">
        <v>53</v>
      </c>
      <c r="GKY16" s="308" t="s">
        <v>53</v>
      </c>
      <c r="GKZ16" s="308" t="s">
        <v>53</v>
      </c>
      <c r="GLA16" s="308" t="s">
        <v>53</v>
      </c>
      <c r="GLB16" s="308" t="s">
        <v>53</v>
      </c>
      <c r="GLC16" s="308" t="s">
        <v>53</v>
      </c>
      <c r="GLD16" s="308" t="s">
        <v>53</v>
      </c>
      <c r="GLE16" s="308" t="s">
        <v>53</v>
      </c>
      <c r="GLF16" s="308" t="s">
        <v>53</v>
      </c>
      <c r="GLG16" s="308" t="s">
        <v>53</v>
      </c>
      <c r="GLH16" s="308" t="s">
        <v>53</v>
      </c>
      <c r="GLI16" s="308" t="s">
        <v>53</v>
      </c>
      <c r="GLJ16" s="308" t="s">
        <v>53</v>
      </c>
      <c r="GLK16" s="308" t="s">
        <v>53</v>
      </c>
      <c r="GLL16" s="308" t="s">
        <v>53</v>
      </c>
      <c r="GLM16" s="308" t="s">
        <v>53</v>
      </c>
      <c r="GLN16" s="308" t="s">
        <v>53</v>
      </c>
      <c r="GLO16" s="308" t="s">
        <v>53</v>
      </c>
      <c r="GLP16" s="308" t="s">
        <v>53</v>
      </c>
      <c r="GLQ16" s="308" t="s">
        <v>53</v>
      </c>
      <c r="GLR16" s="308" t="s">
        <v>53</v>
      </c>
      <c r="GLS16" s="308" t="s">
        <v>53</v>
      </c>
      <c r="GLT16" s="308" t="s">
        <v>53</v>
      </c>
      <c r="GLU16" s="308" t="s">
        <v>53</v>
      </c>
      <c r="GLV16" s="308" t="s">
        <v>53</v>
      </c>
      <c r="GLW16" s="308" t="s">
        <v>53</v>
      </c>
      <c r="GLX16" s="308" t="s">
        <v>53</v>
      </c>
      <c r="GLY16" s="308" t="s">
        <v>53</v>
      </c>
      <c r="GLZ16" s="308" t="s">
        <v>53</v>
      </c>
      <c r="GMA16" s="308" t="s">
        <v>53</v>
      </c>
      <c r="GMB16" s="308" t="s">
        <v>53</v>
      </c>
      <c r="GMC16" s="308" t="s">
        <v>53</v>
      </c>
      <c r="GMD16" s="308" t="s">
        <v>53</v>
      </c>
      <c r="GME16" s="308" t="s">
        <v>53</v>
      </c>
      <c r="GMF16" s="308" t="s">
        <v>53</v>
      </c>
      <c r="GMG16" s="308" t="s">
        <v>53</v>
      </c>
      <c r="GMH16" s="308" t="s">
        <v>53</v>
      </c>
      <c r="GMI16" s="308" t="s">
        <v>53</v>
      </c>
      <c r="GMJ16" s="308" t="s">
        <v>53</v>
      </c>
      <c r="GMK16" s="308" t="s">
        <v>53</v>
      </c>
      <c r="GML16" s="308" t="s">
        <v>53</v>
      </c>
      <c r="GMM16" s="308" t="s">
        <v>53</v>
      </c>
      <c r="GMN16" s="308" t="s">
        <v>53</v>
      </c>
      <c r="GMO16" s="308" t="s">
        <v>53</v>
      </c>
      <c r="GMP16" s="308" t="s">
        <v>53</v>
      </c>
      <c r="GMQ16" s="308" t="s">
        <v>53</v>
      </c>
      <c r="GMR16" s="308" t="s">
        <v>53</v>
      </c>
      <c r="GMS16" s="308" t="s">
        <v>53</v>
      </c>
      <c r="GMT16" s="308" t="s">
        <v>53</v>
      </c>
      <c r="GMU16" s="308" t="s">
        <v>53</v>
      </c>
      <c r="GMV16" s="308" t="s">
        <v>53</v>
      </c>
      <c r="GMW16" s="308" t="s">
        <v>53</v>
      </c>
      <c r="GMX16" s="308" t="s">
        <v>53</v>
      </c>
      <c r="GMY16" s="308" t="s">
        <v>53</v>
      </c>
      <c r="GMZ16" s="308" t="s">
        <v>53</v>
      </c>
      <c r="GNA16" s="308" t="s">
        <v>53</v>
      </c>
      <c r="GNB16" s="308" t="s">
        <v>53</v>
      </c>
      <c r="GNC16" s="308" t="s">
        <v>53</v>
      </c>
      <c r="GND16" s="308" t="s">
        <v>53</v>
      </c>
      <c r="GNE16" s="308" t="s">
        <v>53</v>
      </c>
      <c r="GNF16" s="308" t="s">
        <v>53</v>
      </c>
      <c r="GNG16" s="308" t="s">
        <v>53</v>
      </c>
      <c r="GNH16" s="308" t="s">
        <v>53</v>
      </c>
      <c r="GNI16" s="308" t="s">
        <v>53</v>
      </c>
      <c r="GNJ16" s="308" t="s">
        <v>53</v>
      </c>
      <c r="GNK16" s="308" t="s">
        <v>53</v>
      </c>
      <c r="GNL16" s="308" t="s">
        <v>53</v>
      </c>
      <c r="GNM16" s="308" t="s">
        <v>53</v>
      </c>
      <c r="GNN16" s="308" t="s">
        <v>53</v>
      </c>
      <c r="GNO16" s="308" t="s">
        <v>53</v>
      </c>
      <c r="GNP16" s="308" t="s">
        <v>53</v>
      </c>
      <c r="GNQ16" s="308" t="s">
        <v>53</v>
      </c>
      <c r="GNR16" s="308" t="s">
        <v>53</v>
      </c>
      <c r="GNS16" s="308" t="s">
        <v>53</v>
      </c>
      <c r="GNT16" s="308" t="s">
        <v>53</v>
      </c>
      <c r="GNU16" s="308" t="s">
        <v>53</v>
      </c>
      <c r="GNV16" s="308" t="s">
        <v>53</v>
      </c>
      <c r="GNW16" s="308" t="s">
        <v>53</v>
      </c>
      <c r="GNX16" s="308" t="s">
        <v>53</v>
      </c>
      <c r="GNY16" s="308" t="s">
        <v>53</v>
      </c>
      <c r="GNZ16" s="308" t="s">
        <v>53</v>
      </c>
      <c r="GOA16" s="308" t="s">
        <v>53</v>
      </c>
      <c r="GOB16" s="308" t="s">
        <v>53</v>
      </c>
      <c r="GOC16" s="308" t="s">
        <v>53</v>
      </c>
      <c r="GOD16" s="308" t="s">
        <v>53</v>
      </c>
      <c r="GOE16" s="308" t="s">
        <v>53</v>
      </c>
      <c r="GOF16" s="308" t="s">
        <v>53</v>
      </c>
      <c r="GOG16" s="308" t="s">
        <v>53</v>
      </c>
      <c r="GOH16" s="308" t="s">
        <v>53</v>
      </c>
      <c r="GOI16" s="308" t="s">
        <v>53</v>
      </c>
      <c r="GOJ16" s="308" t="s">
        <v>53</v>
      </c>
      <c r="GOK16" s="308" t="s">
        <v>53</v>
      </c>
      <c r="GOL16" s="308" t="s">
        <v>53</v>
      </c>
      <c r="GOM16" s="308" t="s">
        <v>53</v>
      </c>
      <c r="GON16" s="308" t="s">
        <v>53</v>
      </c>
      <c r="GOO16" s="308" t="s">
        <v>53</v>
      </c>
      <c r="GOP16" s="308" t="s">
        <v>53</v>
      </c>
      <c r="GOQ16" s="308" t="s">
        <v>53</v>
      </c>
      <c r="GOR16" s="308" t="s">
        <v>53</v>
      </c>
      <c r="GOS16" s="308" t="s">
        <v>53</v>
      </c>
      <c r="GOT16" s="308" t="s">
        <v>53</v>
      </c>
      <c r="GOU16" s="308" t="s">
        <v>53</v>
      </c>
      <c r="GOV16" s="308" t="s">
        <v>53</v>
      </c>
      <c r="GOW16" s="308" t="s">
        <v>53</v>
      </c>
      <c r="GOX16" s="308" t="s">
        <v>53</v>
      </c>
      <c r="GOY16" s="308" t="s">
        <v>53</v>
      </c>
      <c r="GOZ16" s="308" t="s">
        <v>53</v>
      </c>
      <c r="GPA16" s="308" t="s">
        <v>53</v>
      </c>
      <c r="GPB16" s="308" t="s">
        <v>53</v>
      </c>
      <c r="GPC16" s="308" t="s">
        <v>53</v>
      </c>
      <c r="GPD16" s="308" t="s">
        <v>53</v>
      </c>
      <c r="GPE16" s="308" t="s">
        <v>53</v>
      </c>
      <c r="GPF16" s="308" t="s">
        <v>53</v>
      </c>
      <c r="GPG16" s="308" t="s">
        <v>53</v>
      </c>
      <c r="GPH16" s="308" t="s">
        <v>53</v>
      </c>
      <c r="GPI16" s="308" t="s">
        <v>53</v>
      </c>
      <c r="GPJ16" s="308" t="s">
        <v>53</v>
      </c>
      <c r="GPK16" s="308" t="s">
        <v>53</v>
      </c>
      <c r="GPL16" s="308" t="s">
        <v>53</v>
      </c>
      <c r="GPM16" s="308" t="s">
        <v>53</v>
      </c>
      <c r="GPN16" s="308" t="s">
        <v>53</v>
      </c>
      <c r="GPO16" s="308" t="s">
        <v>53</v>
      </c>
      <c r="GPP16" s="308" t="s">
        <v>53</v>
      </c>
      <c r="GPQ16" s="308" t="s">
        <v>53</v>
      </c>
      <c r="GPR16" s="308" t="s">
        <v>53</v>
      </c>
      <c r="GPS16" s="308" t="s">
        <v>53</v>
      </c>
      <c r="GPT16" s="308" t="s">
        <v>53</v>
      </c>
      <c r="GPU16" s="308" t="s">
        <v>53</v>
      </c>
      <c r="GPV16" s="308" t="s">
        <v>53</v>
      </c>
      <c r="GPW16" s="308" t="s">
        <v>53</v>
      </c>
      <c r="GPX16" s="308" t="s">
        <v>53</v>
      </c>
      <c r="GPY16" s="308" t="s">
        <v>53</v>
      </c>
      <c r="GPZ16" s="308" t="s">
        <v>53</v>
      </c>
      <c r="GQA16" s="308" t="s">
        <v>53</v>
      </c>
      <c r="GQB16" s="308" t="s">
        <v>53</v>
      </c>
      <c r="GQC16" s="308" t="s">
        <v>53</v>
      </c>
      <c r="GQD16" s="308" t="s">
        <v>53</v>
      </c>
      <c r="GQE16" s="308" t="s">
        <v>53</v>
      </c>
      <c r="GQF16" s="308" t="s">
        <v>53</v>
      </c>
      <c r="GQG16" s="308" t="s">
        <v>53</v>
      </c>
      <c r="GQH16" s="308" t="s">
        <v>53</v>
      </c>
      <c r="GQI16" s="308" t="s">
        <v>53</v>
      </c>
      <c r="GQJ16" s="308" t="s">
        <v>53</v>
      </c>
      <c r="GQK16" s="308" t="s">
        <v>53</v>
      </c>
      <c r="GQL16" s="308" t="s">
        <v>53</v>
      </c>
      <c r="GQM16" s="308" t="s">
        <v>53</v>
      </c>
      <c r="GQN16" s="308" t="s">
        <v>53</v>
      </c>
      <c r="GQO16" s="308" t="s">
        <v>53</v>
      </c>
      <c r="GQP16" s="308" t="s">
        <v>53</v>
      </c>
      <c r="GQQ16" s="308" t="s">
        <v>53</v>
      </c>
      <c r="GQR16" s="308" t="s">
        <v>53</v>
      </c>
      <c r="GQS16" s="308" t="s">
        <v>53</v>
      </c>
      <c r="GQT16" s="308" t="s">
        <v>53</v>
      </c>
      <c r="GQU16" s="308" t="s">
        <v>53</v>
      </c>
      <c r="GQV16" s="308" t="s">
        <v>53</v>
      </c>
      <c r="GQW16" s="308" t="s">
        <v>53</v>
      </c>
      <c r="GQX16" s="308" t="s">
        <v>53</v>
      </c>
      <c r="GQY16" s="308" t="s">
        <v>53</v>
      </c>
      <c r="GQZ16" s="308" t="s">
        <v>53</v>
      </c>
      <c r="GRA16" s="308" t="s">
        <v>53</v>
      </c>
      <c r="GRB16" s="308" t="s">
        <v>53</v>
      </c>
      <c r="GRC16" s="308" t="s">
        <v>53</v>
      </c>
      <c r="GRD16" s="308" t="s">
        <v>53</v>
      </c>
      <c r="GRE16" s="308" t="s">
        <v>53</v>
      </c>
      <c r="GRF16" s="308" t="s">
        <v>53</v>
      </c>
      <c r="GRG16" s="308" t="s">
        <v>53</v>
      </c>
      <c r="GRH16" s="308" t="s">
        <v>53</v>
      </c>
      <c r="GRI16" s="308" t="s">
        <v>53</v>
      </c>
      <c r="GRJ16" s="308" t="s">
        <v>53</v>
      </c>
      <c r="GRK16" s="308" t="s">
        <v>53</v>
      </c>
      <c r="GRL16" s="308" t="s">
        <v>53</v>
      </c>
      <c r="GRM16" s="308" t="s">
        <v>53</v>
      </c>
      <c r="GRN16" s="308" t="s">
        <v>53</v>
      </c>
      <c r="GRO16" s="308" t="s">
        <v>53</v>
      </c>
      <c r="GRP16" s="308" t="s">
        <v>53</v>
      </c>
      <c r="GRQ16" s="308" t="s">
        <v>53</v>
      </c>
      <c r="GRR16" s="308" t="s">
        <v>53</v>
      </c>
      <c r="GRS16" s="308" t="s">
        <v>53</v>
      </c>
      <c r="GRT16" s="308" t="s">
        <v>53</v>
      </c>
      <c r="GRU16" s="308" t="s">
        <v>53</v>
      </c>
      <c r="GRV16" s="308" t="s">
        <v>53</v>
      </c>
      <c r="GRW16" s="308" t="s">
        <v>53</v>
      </c>
      <c r="GRX16" s="308" t="s">
        <v>53</v>
      </c>
      <c r="GRY16" s="308" t="s">
        <v>53</v>
      </c>
      <c r="GRZ16" s="308" t="s">
        <v>53</v>
      </c>
      <c r="GSA16" s="308" t="s">
        <v>53</v>
      </c>
      <c r="GSB16" s="308" t="s">
        <v>53</v>
      </c>
      <c r="GSC16" s="308" t="s">
        <v>53</v>
      </c>
      <c r="GSD16" s="308" t="s">
        <v>53</v>
      </c>
      <c r="GSE16" s="308" t="s">
        <v>53</v>
      </c>
      <c r="GSF16" s="308" t="s">
        <v>53</v>
      </c>
      <c r="GSG16" s="308" t="s">
        <v>53</v>
      </c>
      <c r="GSH16" s="308" t="s">
        <v>53</v>
      </c>
      <c r="GSI16" s="308" t="s">
        <v>53</v>
      </c>
      <c r="GSJ16" s="308" t="s">
        <v>53</v>
      </c>
      <c r="GSK16" s="308" t="s">
        <v>53</v>
      </c>
      <c r="GSL16" s="308" t="s">
        <v>53</v>
      </c>
      <c r="GSM16" s="308" t="s">
        <v>53</v>
      </c>
      <c r="GSN16" s="308" t="s">
        <v>53</v>
      </c>
      <c r="GSO16" s="308" t="s">
        <v>53</v>
      </c>
      <c r="GSP16" s="308" t="s">
        <v>53</v>
      </c>
      <c r="GSQ16" s="308" t="s">
        <v>53</v>
      </c>
      <c r="GSR16" s="308" t="s">
        <v>53</v>
      </c>
      <c r="GSS16" s="308" t="s">
        <v>53</v>
      </c>
      <c r="GST16" s="308" t="s">
        <v>53</v>
      </c>
      <c r="GSU16" s="308" t="s">
        <v>53</v>
      </c>
      <c r="GSV16" s="308" t="s">
        <v>53</v>
      </c>
      <c r="GSW16" s="308" t="s">
        <v>53</v>
      </c>
      <c r="GSX16" s="308" t="s">
        <v>53</v>
      </c>
      <c r="GSY16" s="308" t="s">
        <v>53</v>
      </c>
      <c r="GSZ16" s="308" t="s">
        <v>53</v>
      </c>
      <c r="GTA16" s="308" t="s">
        <v>53</v>
      </c>
      <c r="GTB16" s="308" t="s">
        <v>53</v>
      </c>
      <c r="GTC16" s="308" t="s">
        <v>53</v>
      </c>
      <c r="GTD16" s="308" t="s">
        <v>53</v>
      </c>
      <c r="GTE16" s="308" t="s">
        <v>53</v>
      </c>
      <c r="GTF16" s="308" t="s">
        <v>53</v>
      </c>
      <c r="GTG16" s="308" t="s">
        <v>53</v>
      </c>
      <c r="GTH16" s="308" t="s">
        <v>53</v>
      </c>
      <c r="GTI16" s="308" t="s">
        <v>53</v>
      </c>
      <c r="GTJ16" s="308" t="s">
        <v>53</v>
      </c>
      <c r="GTK16" s="308" t="s">
        <v>53</v>
      </c>
      <c r="GTL16" s="308" t="s">
        <v>53</v>
      </c>
      <c r="GTM16" s="308" t="s">
        <v>53</v>
      </c>
      <c r="GTN16" s="308" t="s">
        <v>53</v>
      </c>
      <c r="GTO16" s="308" t="s">
        <v>53</v>
      </c>
      <c r="GTP16" s="308" t="s">
        <v>53</v>
      </c>
      <c r="GTQ16" s="308" t="s">
        <v>53</v>
      </c>
      <c r="GTR16" s="308" t="s">
        <v>53</v>
      </c>
      <c r="GTS16" s="308" t="s">
        <v>53</v>
      </c>
      <c r="GTT16" s="308" t="s">
        <v>53</v>
      </c>
      <c r="GTU16" s="308" t="s">
        <v>53</v>
      </c>
      <c r="GTV16" s="308" t="s">
        <v>53</v>
      </c>
      <c r="GTW16" s="308" t="s">
        <v>53</v>
      </c>
      <c r="GTX16" s="308" t="s">
        <v>53</v>
      </c>
      <c r="GTY16" s="308" t="s">
        <v>53</v>
      </c>
      <c r="GTZ16" s="308" t="s">
        <v>53</v>
      </c>
      <c r="GUA16" s="308" t="s">
        <v>53</v>
      </c>
      <c r="GUB16" s="308" t="s">
        <v>53</v>
      </c>
      <c r="GUC16" s="308" t="s">
        <v>53</v>
      </c>
      <c r="GUD16" s="308" t="s">
        <v>53</v>
      </c>
      <c r="GUE16" s="308" t="s">
        <v>53</v>
      </c>
      <c r="GUF16" s="308" t="s">
        <v>53</v>
      </c>
      <c r="GUG16" s="308" t="s">
        <v>53</v>
      </c>
      <c r="GUH16" s="308" t="s">
        <v>53</v>
      </c>
      <c r="GUI16" s="308" t="s">
        <v>53</v>
      </c>
      <c r="GUJ16" s="308" t="s">
        <v>53</v>
      </c>
      <c r="GUK16" s="308" t="s">
        <v>53</v>
      </c>
      <c r="GUL16" s="308" t="s">
        <v>53</v>
      </c>
      <c r="GUM16" s="308" t="s">
        <v>53</v>
      </c>
      <c r="GUN16" s="308" t="s">
        <v>53</v>
      </c>
      <c r="GUO16" s="308" t="s">
        <v>53</v>
      </c>
      <c r="GUP16" s="308" t="s">
        <v>53</v>
      </c>
      <c r="GUQ16" s="308" t="s">
        <v>53</v>
      </c>
      <c r="GUR16" s="308" t="s">
        <v>53</v>
      </c>
      <c r="GUS16" s="308" t="s">
        <v>53</v>
      </c>
      <c r="GUT16" s="308" t="s">
        <v>53</v>
      </c>
      <c r="GUU16" s="308" t="s">
        <v>53</v>
      </c>
      <c r="GUV16" s="308" t="s">
        <v>53</v>
      </c>
      <c r="GUW16" s="308" t="s">
        <v>53</v>
      </c>
      <c r="GUX16" s="308" t="s">
        <v>53</v>
      </c>
      <c r="GUY16" s="308" t="s">
        <v>53</v>
      </c>
      <c r="GUZ16" s="308" t="s">
        <v>53</v>
      </c>
      <c r="GVA16" s="308" t="s">
        <v>53</v>
      </c>
      <c r="GVB16" s="308" t="s">
        <v>53</v>
      </c>
      <c r="GVC16" s="308" t="s">
        <v>53</v>
      </c>
      <c r="GVD16" s="308" t="s">
        <v>53</v>
      </c>
      <c r="GVE16" s="308" t="s">
        <v>53</v>
      </c>
      <c r="GVF16" s="308" t="s">
        <v>53</v>
      </c>
      <c r="GVG16" s="308" t="s">
        <v>53</v>
      </c>
      <c r="GVH16" s="308" t="s">
        <v>53</v>
      </c>
      <c r="GVI16" s="308" t="s">
        <v>53</v>
      </c>
      <c r="GVJ16" s="308" t="s">
        <v>53</v>
      </c>
      <c r="GVK16" s="308" t="s">
        <v>53</v>
      </c>
      <c r="GVL16" s="308" t="s">
        <v>53</v>
      </c>
      <c r="GVM16" s="308" t="s">
        <v>53</v>
      </c>
      <c r="GVN16" s="308" t="s">
        <v>53</v>
      </c>
      <c r="GVO16" s="308" t="s">
        <v>53</v>
      </c>
      <c r="GVP16" s="308" t="s">
        <v>53</v>
      </c>
      <c r="GVQ16" s="308" t="s">
        <v>53</v>
      </c>
      <c r="GVR16" s="308" t="s">
        <v>53</v>
      </c>
      <c r="GVS16" s="308" t="s">
        <v>53</v>
      </c>
      <c r="GVT16" s="308" t="s">
        <v>53</v>
      </c>
      <c r="GVU16" s="308" t="s">
        <v>53</v>
      </c>
      <c r="GVV16" s="308" t="s">
        <v>53</v>
      </c>
      <c r="GVW16" s="308" t="s">
        <v>53</v>
      </c>
      <c r="GVX16" s="308" t="s">
        <v>53</v>
      </c>
      <c r="GVY16" s="308" t="s">
        <v>53</v>
      </c>
      <c r="GVZ16" s="308" t="s">
        <v>53</v>
      </c>
      <c r="GWA16" s="308" t="s">
        <v>53</v>
      </c>
      <c r="GWB16" s="308" t="s">
        <v>53</v>
      </c>
      <c r="GWC16" s="308" t="s">
        <v>53</v>
      </c>
      <c r="GWD16" s="308" t="s">
        <v>53</v>
      </c>
      <c r="GWE16" s="308" t="s">
        <v>53</v>
      </c>
      <c r="GWF16" s="308" t="s">
        <v>53</v>
      </c>
      <c r="GWG16" s="308" t="s">
        <v>53</v>
      </c>
      <c r="GWH16" s="308" t="s">
        <v>53</v>
      </c>
      <c r="GWI16" s="308" t="s">
        <v>53</v>
      </c>
      <c r="GWJ16" s="308" t="s">
        <v>53</v>
      </c>
      <c r="GWK16" s="308" t="s">
        <v>53</v>
      </c>
      <c r="GWL16" s="308" t="s">
        <v>53</v>
      </c>
      <c r="GWM16" s="308" t="s">
        <v>53</v>
      </c>
      <c r="GWN16" s="308" t="s">
        <v>53</v>
      </c>
      <c r="GWO16" s="308" t="s">
        <v>53</v>
      </c>
      <c r="GWP16" s="308" t="s">
        <v>53</v>
      </c>
      <c r="GWQ16" s="308" t="s">
        <v>53</v>
      </c>
      <c r="GWR16" s="308" t="s">
        <v>53</v>
      </c>
      <c r="GWS16" s="308" t="s">
        <v>53</v>
      </c>
      <c r="GWT16" s="308" t="s">
        <v>53</v>
      </c>
      <c r="GWU16" s="308" t="s">
        <v>53</v>
      </c>
      <c r="GWV16" s="308" t="s">
        <v>53</v>
      </c>
      <c r="GWW16" s="308" t="s">
        <v>53</v>
      </c>
      <c r="GWX16" s="308" t="s">
        <v>53</v>
      </c>
      <c r="GWY16" s="308" t="s">
        <v>53</v>
      </c>
      <c r="GWZ16" s="308" t="s">
        <v>53</v>
      </c>
      <c r="GXA16" s="308" t="s">
        <v>53</v>
      </c>
      <c r="GXB16" s="308" t="s">
        <v>53</v>
      </c>
      <c r="GXC16" s="308" t="s">
        <v>53</v>
      </c>
      <c r="GXD16" s="308" t="s">
        <v>53</v>
      </c>
      <c r="GXE16" s="308" t="s">
        <v>53</v>
      </c>
      <c r="GXF16" s="308" t="s">
        <v>53</v>
      </c>
      <c r="GXG16" s="308" t="s">
        <v>53</v>
      </c>
      <c r="GXH16" s="308" t="s">
        <v>53</v>
      </c>
      <c r="GXI16" s="308" t="s">
        <v>53</v>
      </c>
      <c r="GXJ16" s="308" t="s">
        <v>53</v>
      </c>
      <c r="GXK16" s="308" t="s">
        <v>53</v>
      </c>
      <c r="GXL16" s="308" t="s">
        <v>53</v>
      </c>
      <c r="GXM16" s="308" t="s">
        <v>53</v>
      </c>
      <c r="GXN16" s="308" t="s">
        <v>53</v>
      </c>
      <c r="GXO16" s="308" t="s">
        <v>53</v>
      </c>
      <c r="GXP16" s="308" t="s">
        <v>53</v>
      </c>
      <c r="GXQ16" s="308" t="s">
        <v>53</v>
      </c>
      <c r="GXR16" s="308" t="s">
        <v>53</v>
      </c>
      <c r="GXS16" s="308" t="s">
        <v>53</v>
      </c>
      <c r="GXT16" s="308" t="s">
        <v>53</v>
      </c>
      <c r="GXU16" s="308" t="s">
        <v>53</v>
      </c>
      <c r="GXV16" s="308" t="s">
        <v>53</v>
      </c>
      <c r="GXW16" s="308" t="s">
        <v>53</v>
      </c>
      <c r="GXX16" s="308" t="s">
        <v>53</v>
      </c>
      <c r="GXY16" s="308" t="s">
        <v>53</v>
      </c>
      <c r="GXZ16" s="308" t="s">
        <v>53</v>
      </c>
      <c r="GYA16" s="308" t="s">
        <v>53</v>
      </c>
      <c r="GYB16" s="308" t="s">
        <v>53</v>
      </c>
      <c r="GYC16" s="308" t="s">
        <v>53</v>
      </c>
      <c r="GYD16" s="308" t="s">
        <v>53</v>
      </c>
      <c r="GYE16" s="308" t="s">
        <v>53</v>
      </c>
      <c r="GYF16" s="308" t="s">
        <v>53</v>
      </c>
      <c r="GYG16" s="308" t="s">
        <v>53</v>
      </c>
      <c r="GYH16" s="308" t="s">
        <v>53</v>
      </c>
      <c r="GYI16" s="308" t="s">
        <v>53</v>
      </c>
      <c r="GYJ16" s="308" t="s">
        <v>53</v>
      </c>
      <c r="GYK16" s="308" t="s">
        <v>53</v>
      </c>
      <c r="GYL16" s="308" t="s">
        <v>53</v>
      </c>
      <c r="GYM16" s="308" t="s">
        <v>53</v>
      </c>
      <c r="GYN16" s="308" t="s">
        <v>53</v>
      </c>
      <c r="GYO16" s="308" t="s">
        <v>53</v>
      </c>
      <c r="GYP16" s="308" t="s">
        <v>53</v>
      </c>
      <c r="GYQ16" s="308" t="s">
        <v>53</v>
      </c>
      <c r="GYR16" s="308" t="s">
        <v>53</v>
      </c>
      <c r="GYS16" s="308" t="s">
        <v>53</v>
      </c>
      <c r="GYT16" s="308" t="s">
        <v>53</v>
      </c>
      <c r="GYU16" s="308" t="s">
        <v>53</v>
      </c>
      <c r="GYV16" s="308" t="s">
        <v>53</v>
      </c>
      <c r="GYW16" s="308" t="s">
        <v>53</v>
      </c>
      <c r="GYX16" s="308" t="s">
        <v>53</v>
      </c>
      <c r="GYY16" s="308" t="s">
        <v>53</v>
      </c>
      <c r="GYZ16" s="308" t="s">
        <v>53</v>
      </c>
      <c r="GZA16" s="308" t="s">
        <v>53</v>
      </c>
      <c r="GZB16" s="308" t="s">
        <v>53</v>
      </c>
      <c r="GZC16" s="308" t="s">
        <v>53</v>
      </c>
      <c r="GZD16" s="308" t="s">
        <v>53</v>
      </c>
      <c r="GZE16" s="308" t="s">
        <v>53</v>
      </c>
      <c r="GZF16" s="308" t="s">
        <v>53</v>
      </c>
      <c r="GZG16" s="308" t="s">
        <v>53</v>
      </c>
      <c r="GZH16" s="308" t="s">
        <v>53</v>
      </c>
      <c r="GZI16" s="308" t="s">
        <v>53</v>
      </c>
      <c r="GZJ16" s="308" t="s">
        <v>53</v>
      </c>
      <c r="GZK16" s="308" t="s">
        <v>53</v>
      </c>
      <c r="GZL16" s="308" t="s">
        <v>53</v>
      </c>
      <c r="GZM16" s="308" t="s">
        <v>53</v>
      </c>
      <c r="GZN16" s="308" t="s">
        <v>53</v>
      </c>
      <c r="GZO16" s="308" t="s">
        <v>53</v>
      </c>
      <c r="GZP16" s="308" t="s">
        <v>53</v>
      </c>
      <c r="GZQ16" s="308" t="s">
        <v>53</v>
      </c>
      <c r="GZR16" s="308" t="s">
        <v>53</v>
      </c>
      <c r="GZS16" s="308" t="s">
        <v>53</v>
      </c>
      <c r="GZT16" s="308" t="s">
        <v>53</v>
      </c>
      <c r="GZU16" s="308" t="s">
        <v>53</v>
      </c>
      <c r="GZV16" s="308" t="s">
        <v>53</v>
      </c>
      <c r="GZW16" s="308" t="s">
        <v>53</v>
      </c>
      <c r="GZX16" s="308" t="s">
        <v>53</v>
      </c>
      <c r="GZY16" s="308" t="s">
        <v>53</v>
      </c>
      <c r="GZZ16" s="308" t="s">
        <v>53</v>
      </c>
      <c r="HAA16" s="308" t="s">
        <v>53</v>
      </c>
      <c r="HAB16" s="308" t="s">
        <v>53</v>
      </c>
      <c r="HAC16" s="308" t="s">
        <v>53</v>
      </c>
      <c r="HAD16" s="308" t="s">
        <v>53</v>
      </c>
      <c r="HAE16" s="308" t="s">
        <v>53</v>
      </c>
      <c r="HAF16" s="308" t="s">
        <v>53</v>
      </c>
      <c r="HAG16" s="308" t="s">
        <v>53</v>
      </c>
      <c r="HAH16" s="308" t="s">
        <v>53</v>
      </c>
      <c r="HAI16" s="308" t="s">
        <v>53</v>
      </c>
      <c r="HAJ16" s="308" t="s">
        <v>53</v>
      </c>
      <c r="HAK16" s="308" t="s">
        <v>53</v>
      </c>
      <c r="HAL16" s="308" t="s">
        <v>53</v>
      </c>
      <c r="HAM16" s="308" t="s">
        <v>53</v>
      </c>
      <c r="HAN16" s="308" t="s">
        <v>53</v>
      </c>
      <c r="HAO16" s="308" t="s">
        <v>53</v>
      </c>
      <c r="HAP16" s="308" t="s">
        <v>53</v>
      </c>
      <c r="HAQ16" s="308" t="s">
        <v>53</v>
      </c>
      <c r="HAR16" s="308" t="s">
        <v>53</v>
      </c>
      <c r="HAS16" s="308" t="s">
        <v>53</v>
      </c>
      <c r="HAT16" s="308" t="s">
        <v>53</v>
      </c>
      <c r="HAU16" s="308" t="s">
        <v>53</v>
      </c>
      <c r="HAV16" s="308" t="s">
        <v>53</v>
      </c>
      <c r="HAW16" s="308" t="s">
        <v>53</v>
      </c>
      <c r="HAX16" s="308" t="s">
        <v>53</v>
      </c>
      <c r="HAY16" s="308" t="s">
        <v>53</v>
      </c>
      <c r="HAZ16" s="308" t="s">
        <v>53</v>
      </c>
      <c r="HBA16" s="308" t="s">
        <v>53</v>
      </c>
      <c r="HBB16" s="308" t="s">
        <v>53</v>
      </c>
      <c r="HBC16" s="308" t="s">
        <v>53</v>
      </c>
      <c r="HBD16" s="308" t="s">
        <v>53</v>
      </c>
      <c r="HBE16" s="308" t="s">
        <v>53</v>
      </c>
      <c r="HBF16" s="308" t="s">
        <v>53</v>
      </c>
      <c r="HBG16" s="308" t="s">
        <v>53</v>
      </c>
      <c r="HBH16" s="308" t="s">
        <v>53</v>
      </c>
      <c r="HBI16" s="308" t="s">
        <v>53</v>
      </c>
      <c r="HBJ16" s="308" t="s">
        <v>53</v>
      </c>
      <c r="HBK16" s="308" t="s">
        <v>53</v>
      </c>
      <c r="HBL16" s="308" t="s">
        <v>53</v>
      </c>
      <c r="HBM16" s="308" t="s">
        <v>53</v>
      </c>
      <c r="HBN16" s="308" t="s">
        <v>53</v>
      </c>
      <c r="HBO16" s="308" t="s">
        <v>53</v>
      </c>
      <c r="HBP16" s="308" t="s">
        <v>53</v>
      </c>
      <c r="HBQ16" s="308" t="s">
        <v>53</v>
      </c>
      <c r="HBR16" s="308" t="s">
        <v>53</v>
      </c>
      <c r="HBS16" s="308" t="s">
        <v>53</v>
      </c>
      <c r="HBT16" s="308" t="s">
        <v>53</v>
      </c>
      <c r="HBU16" s="308" t="s">
        <v>53</v>
      </c>
      <c r="HBV16" s="308" t="s">
        <v>53</v>
      </c>
      <c r="HBW16" s="308" t="s">
        <v>53</v>
      </c>
      <c r="HBX16" s="308" t="s">
        <v>53</v>
      </c>
      <c r="HBY16" s="308" t="s">
        <v>53</v>
      </c>
      <c r="HBZ16" s="308" t="s">
        <v>53</v>
      </c>
      <c r="HCA16" s="308" t="s">
        <v>53</v>
      </c>
      <c r="HCB16" s="308" t="s">
        <v>53</v>
      </c>
      <c r="HCC16" s="308" t="s">
        <v>53</v>
      </c>
      <c r="HCD16" s="308" t="s">
        <v>53</v>
      </c>
      <c r="HCE16" s="308" t="s">
        <v>53</v>
      </c>
      <c r="HCF16" s="308" t="s">
        <v>53</v>
      </c>
      <c r="HCG16" s="308" t="s">
        <v>53</v>
      </c>
      <c r="HCH16" s="308" t="s">
        <v>53</v>
      </c>
      <c r="HCI16" s="308" t="s">
        <v>53</v>
      </c>
      <c r="HCJ16" s="308" t="s">
        <v>53</v>
      </c>
      <c r="HCK16" s="308" t="s">
        <v>53</v>
      </c>
      <c r="HCL16" s="308" t="s">
        <v>53</v>
      </c>
      <c r="HCM16" s="308" t="s">
        <v>53</v>
      </c>
      <c r="HCN16" s="308" t="s">
        <v>53</v>
      </c>
      <c r="HCO16" s="308" t="s">
        <v>53</v>
      </c>
      <c r="HCP16" s="308" t="s">
        <v>53</v>
      </c>
      <c r="HCQ16" s="308" t="s">
        <v>53</v>
      </c>
      <c r="HCR16" s="308" t="s">
        <v>53</v>
      </c>
      <c r="HCS16" s="308" t="s">
        <v>53</v>
      </c>
      <c r="HCT16" s="308" t="s">
        <v>53</v>
      </c>
      <c r="HCU16" s="308" t="s">
        <v>53</v>
      </c>
      <c r="HCV16" s="308" t="s">
        <v>53</v>
      </c>
      <c r="HCW16" s="308" t="s">
        <v>53</v>
      </c>
      <c r="HCX16" s="308" t="s">
        <v>53</v>
      </c>
      <c r="HCY16" s="308" t="s">
        <v>53</v>
      </c>
      <c r="HCZ16" s="308" t="s">
        <v>53</v>
      </c>
      <c r="HDA16" s="308" t="s">
        <v>53</v>
      </c>
      <c r="HDB16" s="308" t="s">
        <v>53</v>
      </c>
      <c r="HDC16" s="308" t="s">
        <v>53</v>
      </c>
      <c r="HDD16" s="308" t="s">
        <v>53</v>
      </c>
      <c r="HDE16" s="308" t="s">
        <v>53</v>
      </c>
      <c r="HDF16" s="308" t="s">
        <v>53</v>
      </c>
      <c r="HDG16" s="308" t="s">
        <v>53</v>
      </c>
      <c r="HDH16" s="308" t="s">
        <v>53</v>
      </c>
      <c r="HDI16" s="308" t="s">
        <v>53</v>
      </c>
      <c r="HDJ16" s="308" t="s">
        <v>53</v>
      </c>
      <c r="HDK16" s="308" t="s">
        <v>53</v>
      </c>
      <c r="HDL16" s="308" t="s">
        <v>53</v>
      </c>
      <c r="HDM16" s="308" t="s">
        <v>53</v>
      </c>
      <c r="HDN16" s="308" t="s">
        <v>53</v>
      </c>
      <c r="HDO16" s="308" t="s">
        <v>53</v>
      </c>
      <c r="HDP16" s="308" t="s">
        <v>53</v>
      </c>
      <c r="HDQ16" s="308" t="s">
        <v>53</v>
      </c>
      <c r="HDR16" s="308" t="s">
        <v>53</v>
      </c>
      <c r="HDS16" s="308" t="s">
        <v>53</v>
      </c>
      <c r="HDT16" s="308" t="s">
        <v>53</v>
      </c>
      <c r="HDU16" s="308" t="s">
        <v>53</v>
      </c>
      <c r="HDV16" s="308" t="s">
        <v>53</v>
      </c>
      <c r="HDW16" s="308" t="s">
        <v>53</v>
      </c>
      <c r="HDX16" s="308" t="s">
        <v>53</v>
      </c>
      <c r="HDY16" s="308" t="s">
        <v>53</v>
      </c>
      <c r="HDZ16" s="308" t="s">
        <v>53</v>
      </c>
      <c r="HEA16" s="308" t="s">
        <v>53</v>
      </c>
      <c r="HEB16" s="308" t="s">
        <v>53</v>
      </c>
      <c r="HEC16" s="308" t="s">
        <v>53</v>
      </c>
      <c r="HED16" s="308" t="s">
        <v>53</v>
      </c>
      <c r="HEE16" s="308" t="s">
        <v>53</v>
      </c>
      <c r="HEF16" s="308" t="s">
        <v>53</v>
      </c>
      <c r="HEG16" s="308" t="s">
        <v>53</v>
      </c>
      <c r="HEH16" s="308" t="s">
        <v>53</v>
      </c>
      <c r="HEI16" s="308" t="s">
        <v>53</v>
      </c>
      <c r="HEJ16" s="308" t="s">
        <v>53</v>
      </c>
      <c r="HEK16" s="308" t="s">
        <v>53</v>
      </c>
      <c r="HEL16" s="308" t="s">
        <v>53</v>
      </c>
      <c r="HEM16" s="308" t="s">
        <v>53</v>
      </c>
      <c r="HEN16" s="308" t="s">
        <v>53</v>
      </c>
      <c r="HEO16" s="308" t="s">
        <v>53</v>
      </c>
      <c r="HEP16" s="308" t="s">
        <v>53</v>
      </c>
      <c r="HEQ16" s="308" t="s">
        <v>53</v>
      </c>
      <c r="HER16" s="308" t="s">
        <v>53</v>
      </c>
      <c r="HES16" s="308" t="s">
        <v>53</v>
      </c>
      <c r="HET16" s="308" t="s">
        <v>53</v>
      </c>
      <c r="HEU16" s="308" t="s">
        <v>53</v>
      </c>
      <c r="HEV16" s="308" t="s">
        <v>53</v>
      </c>
      <c r="HEW16" s="308" t="s">
        <v>53</v>
      </c>
      <c r="HEX16" s="308" t="s">
        <v>53</v>
      </c>
      <c r="HEY16" s="308" t="s">
        <v>53</v>
      </c>
      <c r="HEZ16" s="308" t="s">
        <v>53</v>
      </c>
      <c r="HFA16" s="308" t="s">
        <v>53</v>
      </c>
      <c r="HFB16" s="308" t="s">
        <v>53</v>
      </c>
      <c r="HFC16" s="308" t="s">
        <v>53</v>
      </c>
      <c r="HFD16" s="308" t="s">
        <v>53</v>
      </c>
      <c r="HFE16" s="308" t="s">
        <v>53</v>
      </c>
      <c r="HFF16" s="308" t="s">
        <v>53</v>
      </c>
      <c r="HFG16" s="308" t="s">
        <v>53</v>
      </c>
      <c r="HFH16" s="308" t="s">
        <v>53</v>
      </c>
      <c r="HFI16" s="308" t="s">
        <v>53</v>
      </c>
      <c r="HFJ16" s="308" t="s">
        <v>53</v>
      </c>
      <c r="HFK16" s="308" t="s">
        <v>53</v>
      </c>
      <c r="HFL16" s="308" t="s">
        <v>53</v>
      </c>
      <c r="HFM16" s="308" t="s">
        <v>53</v>
      </c>
      <c r="HFN16" s="308" t="s">
        <v>53</v>
      </c>
      <c r="HFO16" s="308" t="s">
        <v>53</v>
      </c>
      <c r="HFP16" s="308" t="s">
        <v>53</v>
      </c>
      <c r="HFQ16" s="308" t="s">
        <v>53</v>
      </c>
      <c r="HFR16" s="308" t="s">
        <v>53</v>
      </c>
      <c r="HFS16" s="308" t="s">
        <v>53</v>
      </c>
      <c r="HFT16" s="308" t="s">
        <v>53</v>
      </c>
      <c r="HFU16" s="308" t="s">
        <v>53</v>
      </c>
      <c r="HFV16" s="308" t="s">
        <v>53</v>
      </c>
      <c r="HFW16" s="308" t="s">
        <v>53</v>
      </c>
      <c r="HFX16" s="308" t="s">
        <v>53</v>
      </c>
      <c r="HFY16" s="308" t="s">
        <v>53</v>
      </c>
      <c r="HFZ16" s="308" t="s">
        <v>53</v>
      </c>
      <c r="HGA16" s="308" t="s">
        <v>53</v>
      </c>
      <c r="HGB16" s="308" t="s">
        <v>53</v>
      </c>
      <c r="HGC16" s="308" t="s">
        <v>53</v>
      </c>
      <c r="HGD16" s="308" t="s">
        <v>53</v>
      </c>
      <c r="HGE16" s="308" t="s">
        <v>53</v>
      </c>
      <c r="HGF16" s="308" t="s">
        <v>53</v>
      </c>
      <c r="HGG16" s="308" t="s">
        <v>53</v>
      </c>
      <c r="HGH16" s="308" t="s">
        <v>53</v>
      </c>
      <c r="HGI16" s="308" t="s">
        <v>53</v>
      </c>
      <c r="HGJ16" s="308" t="s">
        <v>53</v>
      </c>
      <c r="HGK16" s="308" t="s">
        <v>53</v>
      </c>
      <c r="HGL16" s="308" t="s">
        <v>53</v>
      </c>
      <c r="HGM16" s="308" t="s">
        <v>53</v>
      </c>
      <c r="HGN16" s="308" t="s">
        <v>53</v>
      </c>
      <c r="HGO16" s="308" t="s">
        <v>53</v>
      </c>
      <c r="HGP16" s="308" t="s">
        <v>53</v>
      </c>
      <c r="HGQ16" s="308" t="s">
        <v>53</v>
      </c>
      <c r="HGR16" s="308" t="s">
        <v>53</v>
      </c>
      <c r="HGS16" s="308" t="s">
        <v>53</v>
      </c>
      <c r="HGT16" s="308" t="s">
        <v>53</v>
      </c>
      <c r="HGU16" s="308" t="s">
        <v>53</v>
      </c>
      <c r="HGV16" s="308" t="s">
        <v>53</v>
      </c>
      <c r="HGW16" s="308" t="s">
        <v>53</v>
      </c>
      <c r="HGX16" s="308" t="s">
        <v>53</v>
      </c>
      <c r="HGY16" s="308" t="s">
        <v>53</v>
      </c>
      <c r="HGZ16" s="308" t="s">
        <v>53</v>
      </c>
      <c r="HHA16" s="308" t="s">
        <v>53</v>
      </c>
      <c r="HHB16" s="308" t="s">
        <v>53</v>
      </c>
      <c r="HHC16" s="308" t="s">
        <v>53</v>
      </c>
      <c r="HHD16" s="308" t="s">
        <v>53</v>
      </c>
      <c r="HHE16" s="308" t="s">
        <v>53</v>
      </c>
      <c r="HHF16" s="308" t="s">
        <v>53</v>
      </c>
      <c r="HHG16" s="308" t="s">
        <v>53</v>
      </c>
      <c r="HHH16" s="308" t="s">
        <v>53</v>
      </c>
      <c r="HHI16" s="308" t="s">
        <v>53</v>
      </c>
      <c r="HHJ16" s="308" t="s">
        <v>53</v>
      </c>
      <c r="HHK16" s="308" t="s">
        <v>53</v>
      </c>
      <c r="HHL16" s="308" t="s">
        <v>53</v>
      </c>
      <c r="HHM16" s="308" t="s">
        <v>53</v>
      </c>
      <c r="HHN16" s="308" t="s">
        <v>53</v>
      </c>
      <c r="HHO16" s="308" t="s">
        <v>53</v>
      </c>
      <c r="HHP16" s="308" t="s">
        <v>53</v>
      </c>
      <c r="HHQ16" s="308" t="s">
        <v>53</v>
      </c>
      <c r="HHR16" s="308" t="s">
        <v>53</v>
      </c>
      <c r="HHS16" s="308" t="s">
        <v>53</v>
      </c>
      <c r="HHT16" s="308" t="s">
        <v>53</v>
      </c>
      <c r="HHU16" s="308" t="s">
        <v>53</v>
      </c>
      <c r="HHV16" s="308" t="s">
        <v>53</v>
      </c>
      <c r="HHW16" s="308" t="s">
        <v>53</v>
      </c>
      <c r="HHX16" s="308" t="s">
        <v>53</v>
      </c>
      <c r="HHY16" s="308" t="s">
        <v>53</v>
      </c>
      <c r="HHZ16" s="308" t="s">
        <v>53</v>
      </c>
      <c r="HIA16" s="308" t="s">
        <v>53</v>
      </c>
      <c r="HIB16" s="308" t="s">
        <v>53</v>
      </c>
      <c r="HIC16" s="308" t="s">
        <v>53</v>
      </c>
      <c r="HID16" s="308" t="s">
        <v>53</v>
      </c>
      <c r="HIE16" s="308" t="s">
        <v>53</v>
      </c>
      <c r="HIF16" s="308" t="s">
        <v>53</v>
      </c>
      <c r="HIG16" s="308" t="s">
        <v>53</v>
      </c>
      <c r="HIH16" s="308" t="s">
        <v>53</v>
      </c>
      <c r="HII16" s="308" t="s">
        <v>53</v>
      </c>
      <c r="HIJ16" s="308" t="s">
        <v>53</v>
      </c>
      <c r="HIK16" s="308" t="s">
        <v>53</v>
      </c>
      <c r="HIL16" s="308" t="s">
        <v>53</v>
      </c>
      <c r="HIM16" s="308" t="s">
        <v>53</v>
      </c>
      <c r="HIN16" s="308" t="s">
        <v>53</v>
      </c>
      <c r="HIO16" s="308" t="s">
        <v>53</v>
      </c>
      <c r="HIP16" s="308" t="s">
        <v>53</v>
      </c>
      <c r="HIQ16" s="308" t="s">
        <v>53</v>
      </c>
      <c r="HIR16" s="308" t="s">
        <v>53</v>
      </c>
      <c r="HIS16" s="308" t="s">
        <v>53</v>
      </c>
      <c r="HIT16" s="308" t="s">
        <v>53</v>
      </c>
      <c r="HIU16" s="308" t="s">
        <v>53</v>
      </c>
      <c r="HIV16" s="308" t="s">
        <v>53</v>
      </c>
      <c r="HIW16" s="308" t="s">
        <v>53</v>
      </c>
      <c r="HIX16" s="308" t="s">
        <v>53</v>
      </c>
      <c r="HIY16" s="308" t="s">
        <v>53</v>
      </c>
      <c r="HIZ16" s="308" t="s">
        <v>53</v>
      </c>
      <c r="HJA16" s="308" t="s">
        <v>53</v>
      </c>
      <c r="HJB16" s="308" t="s">
        <v>53</v>
      </c>
      <c r="HJC16" s="308" t="s">
        <v>53</v>
      </c>
      <c r="HJD16" s="308" t="s">
        <v>53</v>
      </c>
      <c r="HJE16" s="308" t="s">
        <v>53</v>
      </c>
      <c r="HJF16" s="308" t="s">
        <v>53</v>
      </c>
      <c r="HJG16" s="308" t="s">
        <v>53</v>
      </c>
      <c r="HJH16" s="308" t="s">
        <v>53</v>
      </c>
      <c r="HJI16" s="308" t="s">
        <v>53</v>
      </c>
      <c r="HJJ16" s="308" t="s">
        <v>53</v>
      </c>
      <c r="HJK16" s="308" t="s">
        <v>53</v>
      </c>
      <c r="HJL16" s="308" t="s">
        <v>53</v>
      </c>
      <c r="HJM16" s="308" t="s">
        <v>53</v>
      </c>
      <c r="HJN16" s="308" t="s">
        <v>53</v>
      </c>
      <c r="HJO16" s="308" t="s">
        <v>53</v>
      </c>
      <c r="HJP16" s="308" t="s">
        <v>53</v>
      </c>
      <c r="HJQ16" s="308" t="s">
        <v>53</v>
      </c>
      <c r="HJR16" s="308" t="s">
        <v>53</v>
      </c>
      <c r="HJS16" s="308" t="s">
        <v>53</v>
      </c>
      <c r="HJT16" s="308" t="s">
        <v>53</v>
      </c>
      <c r="HJU16" s="308" t="s">
        <v>53</v>
      </c>
      <c r="HJV16" s="308" t="s">
        <v>53</v>
      </c>
      <c r="HJW16" s="308" t="s">
        <v>53</v>
      </c>
      <c r="HJX16" s="308" t="s">
        <v>53</v>
      </c>
      <c r="HJY16" s="308" t="s">
        <v>53</v>
      </c>
      <c r="HJZ16" s="308" t="s">
        <v>53</v>
      </c>
      <c r="HKA16" s="308" t="s">
        <v>53</v>
      </c>
      <c r="HKB16" s="308" t="s">
        <v>53</v>
      </c>
      <c r="HKC16" s="308" t="s">
        <v>53</v>
      </c>
      <c r="HKD16" s="308" t="s">
        <v>53</v>
      </c>
      <c r="HKE16" s="308" t="s">
        <v>53</v>
      </c>
      <c r="HKF16" s="308" t="s">
        <v>53</v>
      </c>
      <c r="HKG16" s="308" t="s">
        <v>53</v>
      </c>
      <c r="HKH16" s="308" t="s">
        <v>53</v>
      </c>
      <c r="HKI16" s="308" t="s">
        <v>53</v>
      </c>
      <c r="HKJ16" s="308" t="s">
        <v>53</v>
      </c>
      <c r="HKK16" s="308" t="s">
        <v>53</v>
      </c>
      <c r="HKL16" s="308" t="s">
        <v>53</v>
      </c>
      <c r="HKM16" s="308" t="s">
        <v>53</v>
      </c>
      <c r="HKN16" s="308" t="s">
        <v>53</v>
      </c>
      <c r="HKO16" s="308" t="s">
        <v>53</v>
      </c>
      <c r="HKP16" s="308" t="s">
        <v>53</v>
      </c>
      <c r="HKQ16" s="308" t="s">
        <v>53</v>
      </c>
      <c r="HKR16" s="308" t="s">
        <v>53</v>
      </c>
      <c r="HKS16" s="308" t="s">
        <v>53</v>
      </c>
      <c r="HKT16" s="308" t="s">
        <v>53</v>
      </c>
      <c r="HKU16" s="308" t="s">
        <v>53</v>
      </c>
      <c r="HKV16" s="308" t="s">
        <v>53</v>
      </c>
      <c r="HKW16" s="308" t="s">
        <v>53</v>
      </c>
      <c r="HKX16" s="308" t="s">
        <v>53</v>
      </c>
      <c r="HKY16" s="308" t="s">
        <v>53</v>
      </c>
      <c r="HKZ16" s="308" t="s">
        <v>53</v>
      </c>
      <c r="HLA16" s="308" t="s">
        <v>53</v>
      </c>
      <c r="HLB16" s="308" t="s">
        <v>53</v>
      </c>
      <c r="HLC16" s="308" t="s">
        <v>53</v>
      </c>
      <c r="HLD16" s="308" t="s">
        <v>53</v>
      </c>
      <c r="HLE16" s="308" t="s">
        <v>53</v>
      </c>
      <c r="HLF16" s="308" t="s">
        <v>53</v>
      </c>
      <c r="HLG16" s="308" t="s">
        <v>53</v>
      </c>
      <c r="HLH16" s="308" t="s">
        <v>53</v>
      </c>
      <c r="HLI16" s="308" t="s">
        <v>53</v>
      </c>
      <c r="HLJ16" s="308" t="s">
        <v>53</v>
      </c>
      <c r="HLK16" s="308" t="s">
        <v>53</v>
      </c>
      <c r="HLL16" s="308" t="s">
        <v>53</v>
      </c>
      <c r="HLM16" s="308" t="s">
        <v>53</v>
      </c>
      <c r="HLN16" s="308" t="s">
        <v>53</v>
      </c>
      <c r="HLO16" s="308" t="s">
        <v>53</v>
      </c>
      <c r="HLP16" s="308" t="s">
        <v>53</v>
      </c>
      <c r="HLQ16" s="308" t="s">
        <v>53</v>
      </c>
      <c r="HLR16" s="308" t="s">
        <v>53</v>
      </c>
      <c r="HLS16" s="308" t="s">
        <v>53</v>
      </c>
      <c r="HLT16" s="308" t="s">
        <v>53</v>
      </c>
      <c r="HLU16" s="308" t="s">
        <v>53</v>
      </c>
      <c r="HLV16" s="308" t="s">
        <v>53</v>
      </c>
      <c r="HLW16" s="308" t="s">
        <v>53</v>
      </c>
      <c r="HLX16" s="308" t="s">
        <v>53</v>
      </c>
      <c r="HLY16" s="308" t="s">
        <v>53</v>
      </c>
      <c r="HLZ16" s="308" t="s">
        <v>53</v>
      </c>
      <c r="HMA16" s="308" t="s">
        <v>53</v>
      </c>
      <c r="HMB16" s="308" t="s">
        <v>53</v>
      </c>
      <c r="HMC16" s="308" t="s">
        <v>53</v>
      </c>
      <c r="HMD16" s="308" t="s">
        <v>53</v>
      </c>
      <c r="HME16" s="308" t="s">
        <v>53</v>
      </c>
      <c r="HMF16" s="308" t="s">
        <v>53</v>
      </c>
      <c r="HMG16" s="308" t="s">
        <v>53</v>
      </c>
      <c r="HMH16" s="308" t="s">
        <v>53</v>
      </c>
      <c r="HMI16" s="308" t="s">
        <v>53</v>
      </c>
      <c r="HMJ16" s="308" t="s">
        <v>53</v>
      </c>
      <c r="HMK16" s="308" t="s">
        <v>53</v>
      </c>
      <c r="HML16" s="308" t="s">
        <v>53</v>
      </c>
      <c r="HMM16" s="308" t="s">
        <v>53</v>
      </c>
      <c r="HMN16" s="308" t="s">
        <v>53</v>
      </c>
      <c r="HMO16" s="308" t="s">
        <v>53</v>
      </c>
      <c r="HMP16" s="308" t="s">
        <v>53</v>
      </c>
      <c r="HMQ16" s="308" t="s">
        <v>53</v>
      </c>
      <c r="HMR16" s="308" t="s">
        <v>53</v>
      </c>
      <c r="HMS16" s="308" t="s">
        <v>53</v>
      </c>
      <c r="HMT16" s="308" t="s">
        <v>53</v>
      </c>
      <c r="HMU16" s="308" t="s">
        <v>53</v>
      </c>
      <c r="HMV16" s="308" t="s">
        <v>53</v>
      </c>
      <c r="HMW16" s="308" t="s">
        <v>53</v>
      </c>
      <c r="HMX16" s="308" t="s">
        <v>53</v>
      </c>
      <c r="HMY16" s="308" t="s">
        <v>53</v>
      </c>
      <c r="HMZ16" s="308" t="s">
        <v>53</v>
      </c>
      <c r="HNA16" s="308" t="s">
        <v>53</v>
      </c>
      <c r="HNB16" s="308" t="s">
        <v>53</v>
      </c>
      <c r="HNC16" s="308" t="s">
        <v>53</v>
      </c>
      <c r="HND16" s="308" t="s">
        <v>53</v>
      </c>
      <c r="HNE16" s="308" t="s">
        <v>53</v>
      </c>
      <c r="HNF16" s="308" t="s">
        <v>53</v>
      </c>
      <c r="HNG16" s="308" t="s">
        <v>53</v>
      </c>
      <c r="HNH16" s="308" t="s">
        <v>53</v>
      </c>
      <c r="HNI16" s="308" t="s">
        <v>53</v>
      </c>
      <c r="HNJ16" s="308" t="s">
        <v>53</v>
      </c>
      <c r="HNK16" s="308" t="s">
        <v>53</v>
      </c>
      <c r="HNL16" s="308" t="s">
        <v>53</v>
      </c>
      <c r="HNM16" s="308" t="s">
        <v>53</v>
      </c>
      <c r="HNN16" s="308" t="s">
        <v>53</v>
      </c>
      <c r="HNO16" s="308" t="s">
        <v>53</v>
      </c>
      <c r="HNP16" s="308" t="s">
        <v>53</v>
      </c>
      <c r="HNQ16" s="308" t="s">
        <v>53</v>
      </c>
      <c r="HNR16" s="308" t="s">
        <v>53</v>
      </c>
      <c r="HNS16" s="308" t="s">
        <v>53</v>
      </c>
      <c r="HNT16" s="308" t="s">
        <v>53</v>
      </c>
      <c r="HNU16" s="308" t="s">
        <v>53</v>
      </c>
      <c r="HNV16" s="308" t="s">
        <v>53</v>
      </c>
      <c r="HNW16" s="308" t="s">
        <v>53</v>
      </c>
      <c r="HNX16" s="308" t="s">
        <v>53</v>
      </c>
      <c r="HNY16" s="308" t="s">
        <v>53</v>
      </c>
      <c r="HNZ16" s="308" t="s">
        <v>53</v>
      </c>
      <c r="HOA16" s="308" t="s">
        <v>53</v>
      </c>
      <c r="HOB16" s="308" t="s">
        <v>53</v>
      </c>
      <c r="HOC16" s="308" t="s">
        <v>53</v>
      </c>
      <c r="HOD16" s="308" t="s">
        <v>53</v>
      </c>
      <c r="HOE16" s="308" t="s">
        <v>53</v>
      </c>
      <c r="HOF16" s="308" t="s">
        <v>53</v>
      </c>
      <c r="HOG16" s="308" t="s">
        <v>53</v>
      </c>
      <c r="HOH16" s="308" t="s">
        <v>53</v>
      </c>
      <c r="HOI16" s="308" t="s">
        <v>53</v>
      </c>
      <c r="HOJ16" s="308" t="s">
        <v>53</v>
      </c>
      <c r="HOK16" s="308" t="s">
        <v>53</v>
      </c>
      <c r="HOL16" s="308" t="s">
        <v>53</v>
      </c>
      <c r="HOM16" s="308" t="s">
        <v>53</v>
      </c>
      <c r="HON16" s="308" t="s">
        <v>53</v>
      </c>
      <c r="HOO16" s="308" t="s">
        <v>53</v>
      </c>
      <c r="HOP16" s="308" t="s">
        <v>53</v>
      </c>
      <c r="HOQ16" s="308" t="s">
        <v>53</v>
      </c>
      <c r="HOR16" s="308" t="s">
        <v>53</v>
      </c>
      <c r="HOS16" s="308" t="s">
        <v>53</v>
      </c>
      <c r="HOT16" s="308" t="s">
        <v>53</v>
      </c>
      <c r="HOU16" s="308" t="s">
        <v>53</v>
      </c>
      <c r="HOV16" s="308" t="s">
        <v>53</v>
      </c>
      <c r="HOW16" s="308" t="s">
        <v>53</v>
      </c>
      <c r="HOX16" s="308" t="s">
        <v>53</v>
      </c>
      <c r="HOY16" s="308" t="s">
        <v>53</v>
      </c>
      <c r="HOZ16" s="308" t="s">
        <v>53</v>
      </c>
      <c r="HPA16" s="308" t="s">
        <v>53</v>
      </c>
      <c r="HPB16" s="308" t="s">
        <v>53</v>
      </c>
      <c r="HPC16" s="308" t="s">
        <v>53</v>
      </c>
      <c r="HPD16" s="308" t="s">
        <v>53</v>
      </c>
      <c r="HPE16" s="308" t="s">
        <v>53</v>
      </c>
      <c r="HPF16" s="308" t="s">
        <v>53</v>
      </c>
      <c r="HPG16" s="308" t="s">
        <v>53</v>
      </c>
      <c r="HPH16" s="308" t="s">
        <v>53</v>
      </c>
      <c r="HPI16" s="308" t="s">
        <v>53</v>
      </c>
      <c r="HPJ16" s="308" t="s">
        <v>53</v>
      </c>
      <c r="HPK16" s="308" t="s">
        <v>53</v>
      </c>
      <c r="HPL16" s="308" t="s">
        <v>53</v>
      </c>
      <c r="HPM16" s="308" t="s">
        <v>53</v>
      </c>
      <c r="HPN16" s="308" t="s">
        <v>53</v>
      </c>
      <c r="HPO16" s="308" t="s">
        <v>53</v>
      </c>
      <c r="HPP16" s="308" t="s">
        <v>53</v>
      </c>
      <c r="HPQ16" s="308" t="s">
        <v>53</v>
      </c>
      <c r="HPR16" s="308" t="s">
        <v>53</v>
      </c>
      <c r="HPS16" s="308" t="s">
        <v>53</v>
      </c>
      <c r="HPT16" s="308" t="s">
        <v>53</v>
      </c>
      <c r="HPU16" s="308" t="s">
        <v>53</v>
      </c>
      <c r="HPV16" s="308" t="s">
        <v>53</v>
      </c>
      <c r="HPW16" s="308" t="s">
        <v>53</v>
      </c>
      <c r="HPX16" s="308" t="s">
        <v>53</v>
      </c>
      <c r="HPY16" s="308" t="s">
        <v>53</v>
      </c>
      <c r="HPZ16" s="308" t="s">
        <v>53</v>
      </c>
      <c r="HQA16" s="308" t="s">
        <v>53</v>
      </c>
      <c r="HQB16" s="308" t="s">
        <v>53</v>
      </c>
      <c r="HQC16" s="308" t="s">
        <v>53</v>
      </c>
      <c r="HQD16" s="308" t="s">
        <v>53</v>
      </c>
      <c r="HQE16" s="308" t="s">
        <v>53</v>
      </c>
      <c r="HQF16" s="308" t="s">
        <v>53</v>
      </c>
      <c r="HQG16" s="308" t="s">
        <v>53</v>
      </c>
      <c r="HQH16" s="308" t="s">
        <v>53</v>
      </c>
      <c r="HQI16" s="308" t="s">
        <v>53</v>
      </c>
      <c r="HQJ16" s="308" t="s">
        <v>53</v>
      </c>
      <c r="HQK16" s="308" t="s">
        <v>53</v>
      </c>
      <c r="HQL16" s="308" t="s">
        <v>53</v>
      </c>
      <c r="HQM16" s="308" t="s">
        <v>53</v>
      </c>
      <c r="HQN16" s="308" t="s">
        <v>53</v>
      </c>
      <c r="HQO16" s="308" t="s">
        <v>53</v>
      </c>
      <c r="HQP16" s="308" t="s">
        <v>53</v>
      </c>
      <c r="HQQ16" s="308" t="s">
        <v>53</v>
      </c>
      <c r="HQR16" s="308" t="s">
        <v>53</v>
      </c>
      <c r="HQS16" s="308" t="s">
        <v>53</v>
      </c>
      <c r="HQT16" s="308" t="s">
        <v>53</v>
      </c>
      <c r="HQU16" s="308" t="s">
        <v>53</v>
      </c>
      <c r="HQV16" s="308" t="s">
        <v>53</v>
      </c>
      <c r="HQW16" s="308" t="s">
        <v>53</v>
      </c>
      <c r="HQX16" s="308" t="s">
        <v>53</v>
      </c>
      <c r="HQY16" s="308" t="s">
        <v>53</v>
      </c>
      <c r="HQZ16" s="308" t="s">
        <v>53</v>
      </c>
      <c r="HRA16" s="308" t="s">
        <v>53</v>
      </c>
      <c r="HRB16" s="308" t="s">
        <v>53</v>
      </c>
      <c r="HRC16" s="308" t="s">
        <v>53</v>
      </c>
      <c r="HRD16" s="308" t="s">
        <v>53</v>
      </c>
      <c r="HRE16" s="308" t="s">
        <v>53</v>
      </c>
      <c r="HRF16" s="308" t="s">
        <v>53</v>
      </c>
      <c r="HRG16" s="308" t="s">
        <v>53</v>
      </c>
      <c r="HRH16" s="308" t="s">
        <v>53</v>
      </c>
      <c r="HRI16" s="308" t="s">
        <v>53</v>
      </c>
      <c r="HRJ16" s="308" t="s">
        <v>53</v>
      </c>
      <c r="HRK16" s="308" t="s">
        <v>53</v>
      </c>
      <c r="HRL16" s="308" t="s">
        <v>53</v>
      </c>
      <c r="HRM16" s="308" t="s">
        <v>53</v>
      </c>
      <c r="HRN16" s="308" t="s">
        <v>53</v>
      </c>
      <c r="HRO16" s="308" t="s">
        <v>53</v>
      </c>
      <c r="HRP16" s="308" t="s">
        <v>53</v>
      </c>
      <c r="HRQ16" s="308" t="s">
        <v>53</v>
      </c>
      <c r="HRR16" s="308" t="s">
        <v>53</v>
      </c>
      <c r="HRS16" s="308" t="s">
        <v>53</v>
      </c>
      <c r="HRT16" s="308" t="s">
        <v>53</v>
      </c>
      <c r="HRU16" s="308" t="s">
        <v>53</v>
      </c>
      <c r="HRV16" s="308" t="s">
        <v>53</v>
      </c>
      <c r="HRW16" s="308" t="s">
        <v>53</v>
      </c>
      <c r="HRX16" s="308" t="s">
        <v>53</v>
      </c>
      <c r="HRY16" s="308" t="s">
        <v>53</v>
      </c>
      <c r="HRZ16" s="308" t="s">
        <v>53</v>
      </c>
      <c r="HSA16" s="308" t="s">
        <v>53</v>
      </c>
      <c r="HSB16" s="308" t="s">
        <v>53</v>
      </c>
      <c r="HSC16" s="308" t="s">
        <v>53</v>
      </c>
      <c r="HSD16" s="308" t="s">
        <v>53</v>
      </c>
      <c r="HSE16" s="308" t="s">
        <v>53</v>
      </c>
      <c r="HSF16" s="308" t="s">
        <v>53</v>
      </c>
      <c r="HSG16" s="308" t="s">
        <v>53</v>
      </c>
      <c r="HSH16" s="308" t="s">
        <v>53</v>
      </c>
      <c r="HSI16" s="308" t="s">
        <v>53</v>
      </c>
      <c r="HSJ16" s="308" t="s">
        <v>53</v>
      </c>
      <c r="HSK16" s="308" t="s">
        <v>53</v>
      </c>
      <c r="HSL16" s="308" t="s">
        <v>53</v>
      </c>
      <c r="HSM16" s="308" t="s">
        <v>53</v>
      </c>
      <c r="HSN16" s="308" t="s">
        <v>53</v>
      </c>
      <c r="HSO16" s="308" t="s">
        <v>53</v>
      </c>
      <c r="HSP16" s="308" t="s">
        <v>53</v>
      </c>
      <c r="HSQ16" s="308" t="s">
        <v>53</v>
      </c>
      <c r="HSR16" s="308" t="s">
        <v>53</v>
      </c>
      <c r="HSS16" s="308" t="s">
        <v>53</v>
      </c>
      <c r="HST16" s="308" t="s">
        <v>53</v>
      </c>
      <c r="HSU16" s="308" t="s">
        <v>53</v>
      </c>
      <c r="HSV16" s="308" t="s">
        <v>53</v>
      </c>
      <c r="HSW16" s="308" t="s">
        <v>53</v>
      </c>
      <c r="HSX16" s="308" t="s">
        <v>53</v>
      </c>
      <c r="HSY16" s="308" t="s">
        <v>53</v>
      </c>
      <c r="HSZ16" s="308" t="s">
        <v>53</v>
      </c>
      <c r="HTA16" s="308" t="s">
        <v>53</v>
      </c>
      <c r="HTB16" s="308" t="s">
        <v>53</v>
      </c>
      <c r="HTC16" s="308" t="s">
        <v>53</v>
      </c>
      <c r="HTD16" s="308" t="s">
        <v>53</v>
      </c>
      <c r="HTE16" s="308" t="s">
        <v>53</v>
      </c>
      <c r="HTF16" s="308" t="s">
        <v>53</v>
      </c>
      <c r="HTG16" s="308" t="s">
        <v>53</v>
      </c>
      <c r="HTH16" s="308" t="s">
        <v>53</v>
      </c>
      <c r="HTI16" s="308" t="s">
        <v>53</v>
      </c>
      <c r="HTJ16" s="308" t="s">
        <v>53</v>
      </c>
      <c r="HTK16" s="308" t="s">
        <v>53</v>
      </c>
      <c r="HTL16" s="308" t="s">
        <v>53</v>
      </c>
      <c r="HTM16" s="308" t="s">
        <v>53</v>
      </c>
      <c r="HTN16" s="308" t="s">
        <v>53</v>
      </c>
      <c r="HTO16" s="308" t="s">
        <v>53</v>
      </c>
      <c r="HTP16" s="308" t="s">
        <v>53</v>
      </c>
      <c r="HTQ16" s="308" t="s">
        <v>53</v>
      </c>
      <c r="HTR16" s="308" t="s">
        <v>53</v>
      </c>
      <c r="HTS16" s="308" t="s">
        <v>53</v>
      </c>
      <c r="HTT16" s="308" t="s">
        <v>53</v>
      </c>
      <c r="HTU16" s="308" t="s">
        <v>53</v>
      </c>
      <c r="HTV16" s="308" t="s">
        <v>53</v>
      </c>
      <c r="HTW16" s="308" t="s">
        <v>53</v>
      </c>
      <c r="HTX16" s="308" t="s">
        <v>53</v>
      </c>
      <c r="HTY16" s="308" t="s">
        <v>53</v>
      </c>
      <c r="HTZ16" s="308" t="s">
        <v>53</v>
      </c>
      <c r="HUA16" s="308" t="s">
        <v>53</v>
      </c>
      <c r="HUB16" s="308" t="s">
        <v>53</v>
      </c>
      <c r="HUC16" s="308" t="s">
        <v>53</v>
      </c>
      <c r="HUD16" s="308" t="s">
        <v>53</v>
      </c>
      <c r="HUE16" s="308" t="s">
        <v>53</v>
      </c>
      <c r="HUF16" s="308" t="s">
        <v>53</v>
      </c>
      <c r="HUG16" s="308" t="s">
        <v>53</v>
      </c>
      <c r="HUH16" s="308" t="s">
        <v>53</v>
      </c>
      <c r="HUI16" s="308" t="s">
        <v>53</v>
      </c>
      <c r="HUJ16" s="308" t="s">
        <v>53</v>
      </c>
      <c r="HUK16" s="308" t="s">
        <v>53</v>
      </c>
      <c r="HUL16" s="308" t="s">
        <v>53</v>
      </c>
      <c r="HUM16" s="308" t="s">
        <v>53</v>
      </c>
      <c r="HUN16" s="308" t="s">
        <v>53</v>
      </c>
      <c r="HUO16" s="308" t="s">
        <v>53</v>
      </c>
      <c r="HUP16" s="308" t="s">
        <v>53</v>
      </c>
      <c r="HUQ16" s="308" t="s">
        <v>53</v>
      </c>
      <c r="HUR16" s="308" t="s">
        <v>53</v>
      </c>
      <c r="HUS16" s="308" t="s">
        <v>53</v>
      </c>
      <c r="HUT16" s="308" t="s">
        <v>53</v>
      </c>
      <c r="HUU16" s="308" t="s">
        <v>53</v>
      </c>
      <c r="HUV16" s="308" t="s">
        <v>53</v>
      </c>
      <c r="HUW16" s="308" t="s">
        <v>53</v>
      </c>
      <c r="HUX16" s="308" t="s">
        <v>53</v>
      </c>
      <c r="HUY16" s="308" t="s">
        <v>53</v>
      </c>
      <c r="HUZ16" s="308" t="s">
        <v>53</v>
      </c>
      <c r="HVA16" s="308" t="s">
        <v>53</v>
      </c>
      <c r="HVB16" s="308" t="s">
        <v>53</v>
      </c>
      <c r="HVC16" s="308" t="s">
        <v>53</v>
      </c>
      <c r="HVD16" s="308" t="s">
        <v>53</v>
      </c>
      <c r="HVE16" s="308" t="s">
        <v>53</v>
      </c>
      <c r="HVF16" s="308" t="s">
        <v>53</v>
      </c>
      <c r="HVG16" s="308" t="s">
        <v>53</v>
      </c>
      <c r="HVH16" s="308" t="s">
        <v>53</v>
      </c>
      <c r="HVI16" s="308" t="s">
        <v>53</v>
      </c>
      <c r="HVJ16" s="308" t="s">
        <v>53</v>
      </c>
      <c r="HVK16" s="308" t="s">
        <v>53</v>
      </c>
      <c r="HVL16" s="308" t="s">
        <v>53</v>
      </c>
      <c r="HVM16" s="308" t="s">
        <v>53</v>
      </c>
      <c r="HVN16" s="308" t="s">
        <v>53</v>
      </c>
      <c r="HVO16" s="308" t="s">
        <v>53</v>
      </c>
      <c r="HVP16" s="308" t="s">
        <v>53</v>
      </c>
      <c r="HVQ16" s="308" t="s">
        <v>53</v>
      </c>
      <c r="HVR16" s="308" t="s">
        <v>53</v>
      </c>
      <c r="HVS16" s="308" t="s">
        <v>53</v>
      </c>
      <c r="HVT16" s="308" t="s">
        <v>53</v>
      </c>
      <c r="HVU16" s="308" t="s">
        <v>53</v>
      </c>
      <c r="HVV16" s="308" t="s">
        <v>53</v>
      </c>
      <c r="HVW16" s="308" t="s">
        <v>53</v>
      </c>
      <c r="HVX16" s="308" t="s">
        <v>53</v>
      </c>
      <c r="HVY16" s="308" t="s">
        <v>53</v>
      </c>
      <c r="HVZ16" s="308" t="s">
        <v>53</v>
      </c>
      <c r="HWA16" s="308" t="s">
        <v>53</v>
      </c>
      <c r="HWB16" s="308" t="s">
        <v>53</v>
      </c>
      <c r="HWC16" s="308" t="s">
        <v>53</v>
      </c>
      <c r="HWD16" s="308" t="s">
        <v>53</v>
      </c>
      <c r="HWE16" s="308" t="s">
        <v>53</v>
      </c>
      <c r="HWF16" s="308" t="s">
        <v>53</v>
      </c>
      <c r="HWG16" s="308" t="s">
        <v>53</v>
      </c>
      <c r="HWH16" s="308" t="s">
        <v>53</v>
      </c>
      <c r="HWI16" s="308" t="s">
        <v>53</v>
      </c>
      <c r="HWJ16" s="308" t="s">
        <v>53</v>
      </c>
      <c r="HWK16" s="308" t="s">
        <v>53</v>
      </c>
      <c r="HWL16" s="308" t="s">
        <v>53</v>
      </c>
      <c r="HWM16" s="308" t="s">
        <v>53</v>
      </c>
      <c r="HWN16" s="308" t="s">
        <v>53</v>
      </c>
      <c r="HWO16" s="308" t="s">
        <v>53</v>
      </c>
      <c r="HWP16" s="308" t="s">
        <v>53</v>
      </c>
      <c r="HWQ16" s="308" t="s">
        <v>53</v>
      </c>
      <c r="HWR16" s="308" t="s">
        <v>53</v>
      </c>
      <c r="HWS16" s="308" t="s">
        <v>53</v>
      </c>
      <c r="HWT16" s="308" t="s">
        <v>53</v>
      </c>
      <c r="HWU16" s="308" t="s">
        <v>53</v>
      </c>
      <c r="HWV16" s="308" t="s">
        <v>53</v>
      </c>
      <c r="HWW16" s="308" t="s">
        <v>53</v>
      </c>
      <c r="HWX16" s="308" t="s">
        <v>53</v>
      </c>
      <c r="HWY16" s="308" t="s">
        <v>53</v>
      </c>
      <c r="HWZ16" s="308" t="s">
        <v>53</v>
      </c>
      <c r="HXA16" s="308" t="s">
        <v>53</v>
      </c>
      <c r="HXB16" s="308" t="s">
        <v>53</v>
      </c>
      <c r="HXC16" s="308" t="s">
        <v>53</v>
      </c>
      <c r="HXD16" s="308" t="s">
        <v>53</v>
      </c>
      <c r="HXE16" s="308" t="s">
        <v>53</v>
      </c>
      <c r="HXF16" s="308" t="s">
        <v>53</v>
      </c>
      <c r="HXG16" s="308" t="s">
        <v>53</v>
      </c>
      <c r="HXH16" s="308" t="s">
        <v>53</v>
      </c>
      <c r="HXI16" s="308" t="s">
        <v>53</v>
      </c>
      <c r="HXJ16" s="308" t="s">
        <v>53</v>
      </c>
      <c r="HXK16" s="308" t="s">
        <v>53</v>
      </c>
      <c r="HXL16" s="308" t="s">
        <v>53</v>
      </c>
      <c r="HXM16" s="308" t="s">
        <v>53</v>
      </c>
      <c r="HXN16" s="308" t="s">
        <v>53</v>
      </c>
      <c r="HXO16" s="308" t="s">
        <v>53</v>
      </c>
      <c r="HXP16" s="308" t="s">
        <v>53</v>
      </c>
      <c r="HXQ16" s="308" t="s">
        <v>53</v>
      </c>
      <c r="HXR16" s="308" t="s">
        <v>53</v>
      </c>
      <c r="HXS16" s="308" t="s">
        <v>53</v>
      </c>
      <c r="HXT16" s="308" t="s">
        <v>53</v>
      </c>
      <c r="HXU16" s="308" t="s">
        <v>53</v>
      </c>
      <c r="HXV16" s="308" t="s">
        <v>53</v>
      </c>
      <c r="HXW16" s="308" t="s">
        <v>53</v>
      </c>
      <c r="HXX16" s="308" t="s">
        <v>53</v>
      </c>
      <c r="HXY16" s="308" t="s">
        <v>53</v>
      </c>
      <c r="HXZ16" s="308" t="s">
        <v>53</v>
      </c>
      <c r="HYA16" s="308" t="s">
        <v>53</v>
      </c>
      <c r="HYB16" s="308" t="s">
        <v>53</v>
      </c>
      <c r="HYC16" s="308" t="s">
        <v>53</v>
      </c>
      <c r="HYD16" s="308" t="s">
        <v>53</v>
      </c>
      <c r="HYE16" s="308" t="s">
        <v>53</v>
      </c>
      <c r="HYF16" s="308" t="s">
        <v>53</v>
      </c>
      <c r="HYG16" s="308" t="s">
        <v>53</v>
      </c>
      <c r="HYH16" s="308" t="s">
        <v>53</v>
      </c>
      <c r="HYI16" s="308" t="s">
        <v>53</v>
      </c>
      <c r="HYJ16" s="308" t="s">
        <v>53</v>
      </c>
      <c r="HYK16" s="308" t="s">
        <v>53</v>
      </c>
      <c r="HYL16" s="308" t="s">
        <v>53</v>
      </c>
      <c r="HYM16" s="308" t="s">
        <v>53</v>
      </c>
      <c r="HYN16" s="308" t="s">
        <v>53</v>
      </c>
      <c r="HYO16" s="308" t="s">
        <v>53</v>
      </c>
      <c r="HYP16" s="308" t="s">
        <v>53</v>
      </c>
      <c r="HYQ16" s="308" t="s">
        <v>53</v>
      </c>
      <c r="HYR16" s="308" t="s">
        <v>53</v>
      </c>
      <c r="HYS16" s="308" t="s">
        <v>53</v>
      </c>
      <c r="HYT16" s="308" t="s">
        <v>53</v>
      </c>
      <c r="HYU16" s="308" t="s">
        <v>53</v>
      </c>
      <c r="HYV16" s="308" t="s">
        <v>53</v>
      </c>
      <c r="HYW16" s="308" t="s">
        <v>53</v>
      </c>
      <c r="HYX16" s="308" t="s">
        <v>53</v>
      </c>
      <c r="HYY16" s="308" t="s">
        <v>53</v>
      </c>
      <c r="HYZ16" s="308" t="s">
        <v>53</v>
      </c>
      <c r="HZA16" s="308" t="s">
        <v>53</v>
      </c>
      <c r="HZB16" s="308" t="s">
        <v>53</v>
      </c>
      <c r="HZC16" s="308" t="s">
        <v>53</v>
      </c>
      <c r="HZD16" s="308" t="s">
        <v>53</v>
      </c>
      <c r="HZE16" s="308" t="s">
        <v>53</v>
      </c>
      <c r="HZF16" s="308" t="s">
        <v>53</v>
      </c>
      <c r="HZG16" s="308" t="s">
        <v>53</v>
      </c>
      <c r="HZH16" s="308" t="s">
        <v>53</v>
      </c>
      <c r="HZI16" s="308" t="s">
        <v>53</v>
      </c>
      <c r="HZJ16" s="308" t="s">
        <v>53</v>
      </c>
      <c r="HZK16" s="308" t="s">
        <v>53</v>
      </c>
      <c r="HZL16" s="308" t="s">
        <v>53</v>
      </c>
      <c r="HZM16" s="308" t="s">
        <v>53</v>
      </c>
      <c r="HZN16" s="308" t="s">
        <v>53</v>
      </c>
      <c r="HZO16" s="308" t="s">
        <v>53</v>
      </c>
      <c r="HZP16" s="308" t="s">
        <v>53</v>
      </c>
      <c r="HZQ16" s="308" t="s">
        <v>53</v>
      </c>
      <c r="HZR16" s="308" t="s">
        <v>53</v>
      </c>
      <c r="HZS16" s="308" t="s">
        <v>53</v>
      </c>
      <c r="HZT16" s="308" t="s">
        <v>53</v>
      </c>
      <c r="HZU16" s="308" t="s">
        <v>53</v>
      </c>
      <c r="HZV16" s="308" t="s">
        <v>53</v>
      </c>
      <c r="HZW16" s="308" t="s">
        <v>53</v>
      </c>
      <c r="HZX16" s="308" t="s">
        <v>53</v>
      </c>
      <c r="HZY16" s="308" t="s">
        <v>53</v>
      </c>
      <c r="HZZ16" s="308" t="s">
        <v>53</v>
      </c>
      <c r="IAA16" s="308" t="s">
        <v>53</v>
      </c>
      <c r="IAB16" s="308" t="s">
        <v>53</v>
      </c>
      <c r="IAC16" s="308" t="s">
        <v>53</v>
      </c>
      <c r="IAD16" s="308" t="s">
        <v>53</v>
      </c>
      <c r="IAE16" s="308" t="s">
        <v>53</v>
      </c>
      <c r="IAF16" s="308" t="s">
        <v>53</v>
      </c>
      <c r="IAG16" s="308" t="s">
        <v>53</v>
      </c>
      <c r="IAH16" s="308" t="s">
        <v>53</v>
      </c>
      <c r="IAI16" s="308" t="s">
        <v>53</v>
      </c>
      <c r="IAJ16" s="308" t="s">
        <v>53</v>
      </c>
      <c r="IAK16" s="308" t="s">
        <v>53</v>
      </c>
      <c r="IAL16" s="308" t="s">
        <v>53</v>
      </c>
      <c r="IAM16" s="308" t="s">
        <v>53</v>
      </c>
      <c r="IAN16" s="308" t="s">
        <v>53</v>
      </c>
      <c r="IAO16" s="308" t="s">
        <v>53</v>
      </c>
      <c r="IAP16" s="308" t="s">
        <v>53</v>
      </c>
      <c r="IAQ16" s="308" t="s">
        <v>53</v>
      </c>
      <c r="IAR16" s="308" t="s">
        <v>53</v>
      </c>
      <c r="IAS16" s="308" t="s">
        <v>53</v>
      </c>
      <c r="IAT16" s="308" t="s">
        <v>53</v>
      </c>
      <c r="IAU16" s="308" t="s">
        <v>53</v>
      </c>
      <c r="IAV16" s="308" t="s">
        <v>53</v>
      </c>
      <c r="IAW16" s="308" t="s">
        <v>53</v>
      </c>
      <c r="IAX16" s="308" t="s">
        <v>53</v>
      </c>
      <c r="IAY16" s="308" t="s">
        <v>53</v>
      </c>
      <c r="IAZ16" s="308" t="s">
        <v>53</v>
      </c>
      <c r="IBA16" s="308" t="s">
        <v>53</v>
      </c>
      <c r="IBB16" s="308" t="s">
        <v>53</v>
      </c>
      <c r="IBC16" s="308" t="s">
        <v>53</v>
      </c>
      <c r="IBD16" s="308" t="s">
        <v>53</v>
      </c>
      <c r="IBE16" s="308" t="s">
        <v>53</v>
      </c>
      <c r="IBF16" s="308" t="s">
        <v>53</v>
      </c>
      <c r="IBG16" s="308" t="s">
        <v>53</v>
      </c>
      <c r="IBH16" s="308" t="s">
        <v>53</v>
      </c>
      <c r="IBI16" s="308" t="s">
        <v>53</v>
      </c>
      <c r="IBJ16" s="308" t="s">
        <v>53</v>
      </c>
      <c r="IBK16" s="308" t="s">
        <v>53</v>
      </c>
      <c r="IBL16" s="308" t="s">
        <v>53</v>
      </c>
      <c r="IBM16" s="308" t="s">
        <v>53</v>
      </c>
      <c r="IBN16" s="308" t="s">
        <v>53</v>
      </c>
      <c r="IBO16" s="308" t="s">
        <v>53</v>
      </c>
      <c r="IBP16" s="308" t="s">
        <v>53</v>
      </c>
      <c r="IBQ16" s="308" t="s">
        <v>53</v>
      </c>
      <c r="IBR16" s="308" t="s">
        <v>53</v>
      </c>
      <c r="IBS16" s="308" t="s">
        <v>53</v>
      </c>
      <c r="IBT16" s="308" t="s">
        <v>53</v>
      </c>
      <c r="IBU16" s="308" t="s">
        <v>53</v>
      </c>
      <c r="IBV16" s="308" t="s">
        <v>53</v>
      </c>
      <c r="IBW16" s="308" t="s">
        <v>53</v>
      </c>
      <c r="IBX16" s="308" t="s">
        <v>53</v>
      </c>
      <c r="IBY16" s="308" t="s">
        <v>53</v>
      </c>
      <c r="IBZ16" s="308" t="s">
        <v>53</v>
      </c>
      <c r="ICA16" s="308" t="s">
        <v>53</v>
      </c>
      <c r="ICB16" s="308" t="s">
        <v>53</v>
      </c>
      <c r="ICC16" s="308" t="s">
        <v>53</v>
      </c>
      <c r="ICD16" s="308" t="s">
        <v>53</v>
      </c>
      <c r="ICE16" s="308" t="s">
        <v>53</v>
      </c>
      <c r="ICF16" s="308" t="s">
        <v>53</v>
      </c>
      <c r="ICG16" s="308" t="s">
        <v>53</v>
      </c>
      <c r="ICH16" s="308" t="s">
        <v>53</v>
      </c>
      <c r="ICI16" s="308" t="s">
        <v>53</v>
      </c>
      <c r="ICJ16" s="308" t="s">
        <v>53</v>
      </c>
      <c r="ICK16" s="308" t="s">
        <v>53</v>
      </c>
      <c r="ICL16" s="308" t="s">
        <v>53</v>
      </c>
      <c r="ICM16" s="308" t="s">
        <v>53</v>
      </c>
      <c r="ICN16" s="308" t="s">
        <v>53</v>
      </c>
      <c r="ICO16" s="308" t="s">
        <v>53</v>
      </c>
      <c r="ICP16" s="308" t="s">
        <v>53</v>
      </c>
      <c r="ICQ16" s="308" t="s">
        <v>53</v>
      </c>
      <c r="ICR16" s="308" t="s">
        <v>53</v>
      </c>
      <c r="ICS16" s="308" t="s">
        <v>53</v>
      </c>
      <c r="ICT16" s="308" t="s">
        <v>53</v>
      </c>
      <c r="ICU16" s="308" t="s">
        <v>53</v>
      </c>
      <c r="ICV16" s="308" t="s">
        <v>53</v>
      </c>
      <c r="ICW16" s="308" t="s">
        <v>53</v>
      </c>
      <c r="ICX16" s="308" t="s">
        <v>53</v>
      </c>
      <c r="ICY16" s="308" t="s">
        <v>53</v>
      </c>
      <c r="ICZ16" s="308" t="s">
        <v>53</v>
      </c>
      <c r="IDA16" s="308" t="s">
        <v>53</v>
      </c>
      <c r="IDB16" s="308" t="s">
        <v>53</v>
      </c>
      <c r="IDC16" s="308" t="s">
        <v>53</v>
      </c>
      <c r="IDD16" s="308" t="s">
        <v>53</v>
      </c>
      <c r="IDE16" s="308" t="s">
        <v>53</v>
      </c>
      <c r="IDF16" s="308" t="s">
        <v>53</v>
      </c>
      <c r="IDG16" s="308" t="s">
        <v>53</v>
      </c>
      <c r="IDH16" s="308" t="s">
        <v>53</v>
      </c>
      <c r="IDI16" s="308" t="s">
        <v>53</v>
      </c>
      <c r="IDJ16" s="308" t="s">
        <v>53</v>
      </c>
      <c r="IDK16" s="308" t="s">
        <v>53</v>
      </c>
      <c r="IDL16" s="308" t="s">
        <v>53</v>
      </c>
      <c r="IDM16" s="308" t="s">
        <v>53</v>
      </c>
      <c r="IDN16" s="308" t="s">
        <v>53</v>
      </c>
      <c r="IDO16" s="308" t="s">
        <v>53</v>
      </c>
      <c r="IDP16" s="308" t="s">
        <v>53</v>
      </c>
      <c r="IDQ16" s="308" t="s">
        <v>53</v>
      </c>
      <c r="IDR16" s="308" t="s">
        <v>53</v>
      </c>
      <c r="IDS16" s="308" t="s">
        <v>53</v>
      </c>
      <c r="IDT16" s="308" t="s">
        <v>53</v>
      </c>
      <c r="IDU16" s="308" t="s">
        <v>53</v>
      </c>
      <c r="IDV16" s="308" t="s">
        <v>53</v>
      </c>
      <c r="IDW16" s="308" t="s">
        <v>53</v>
      </c>
      <c r="IDX16" s="308" t="s">
        <v>53</v>
      </c>
      <c r="IDY16" s="308" t="s">
        <v>53</v>
      </c>
      <c r="IDZ16" s="308" t="s">
        <v>53</v>
      </c>
      <c r="IEA16" s="308" t="s">
        <v>53</v>
      </c>
      <c r="IEB16" s="308" t="s">
        <v>53</v>
      </c>
      <c r="IEC16" s="308" t="s">
        <v>53</v>
      </c>
      <c r="IED16" s="308" t="s">
        <v>53</v>
      </c>
      <c r="IEE16" s="308" t="s">
        <v>53</v>
      </c>
      <c r="IEF16" s="308" t="s">
        <v>53</v>
      </c>
      <c r="IEG16" s="308" t="s">
        <v>53</v>
      </c>
      <c r="IEH16" s="308" t="s">
        <v>53</v>
      </c>
      <c r="IEI16" s="308" t="s">
        <v>53</v>
      </c>
      <c r="IEJ16" s="308" t="s">
        <v>53</v>
      </c>
      <c r="IEK16" s="308" t="s">
        <v>53</v>
      </c>
      <c r="IEL16" s="308" t="s">
        <v>53</v>
      </c>
      <c r="IEM16" s="308" t="s">
        <v>53</v>
      </c>
      <c r="IEN16" s="308" t="s">
        <v>53</v>
      </c>
      <c r="IEO16" s="308" t="s">
        <v>53</v>
      </c>
      <c r="IEP16" s="308" t="s">
        <v>53</v>
      </c>
      <c r="IEQ16" s="308" t="s">
        <v>53</v>
      </c>
      <c r="IER16" s="308" t="s">
        <v>53</v>
      </c>
      <c r="IES16" s="308" t="s">
        <v>53</v>
      </c>
      <c r="IET16" s="308" t="s">
        <v>53</v>
      </c>
      <c r="IEU16" s="308" t="s">
        <v>53</v>
      </c>
      <c r="IEV16" s="308" t="s">
        <v>53</v>
      </c>
      <c r="IEW16" s="308" t="s">
        <v>53</v>
      </c>
      <c r="IEX16" s="308" t="s">
        <v>53</v>
      </c>
      <c r="IEY16" s="308" t="s">
        <v>53</v>
      </c>
      <c r="IEZ16" s="308" t="s">
        <v>53</v>
      </c>
      <c r="IFA16" s="308" t="s">
        <v>53</v>
      </c>
      <c r="IFB16" s="308" t="s">
        <v>53</v>
      </c>
      <c r="IFC16" s="308" t="s">
        <v>53</v>
      </c>
      <c r="IFD16" s="308" t="s">
        <v>53</v>
      </c>
      <c r="IFE16" s="308" t="s">
        <v>53</v>
      </c>
      <c r="IFF16" s="308" t="s">
        <v>53</v>
      </c>
      <c r="IFG16" s="308" t="s">
        <v>53</v>
      </c>
      <c r="IFH16" s="308" t="s">
        <v>53</v>
      </c>
      <c r="IFI16" s="308" t="s">
        <v>53</v>
      </c>
      <c r="IFJ16" s="308" t="s">
        <v>53</v>
      </c>
      <c r="IFK16" s="308" t="s">
        <v>53</v>
      </c>
      <c r="IFL16" s="308" t="s">
        <v>53</v>
      </c>
      <c r="IFM16" s="308" t="s">
        <v>53</v>
      </c>
      <c r="IFN16" s="308" t="s">
        <v>53</v>
      </c>
      <c r="IFO16" s="308" t="s">
        <v>53</v>
      </c>
      <c r="IFP16" s="308" t="s">
        <v>53</v>
      </c>
      <c r="IFQ16" s="308" t="s">
        <v>53</v>
      </c>
      <c r="IFR16" s="308" t="s">
        <v>53</v>
      </c>
      <c r="IFS16" s="308" t="s">
        <v>53</v>
      </c>
      <c r="IFT16" s="308" t="s">
        <v>53</v>
      </c>
      <c r="IFU16" s="308" t="s">
        <v>53</v>
      </c>
      <c r="IFV16" s="308" t="s">
        <v>53</v>
      </c>
      <c r="IFW16" s="308" t="s">
        <v>53</v>
      </c>
      <c r="IFX16" s="308" t="s">
        <v>53</v>
      </c>
      <c r="IFY16" s="308" t="s">
        <v>53</v>
      </c>
      <c r="IFZ16" s="308" t="s">
        <v>53</v>
      </c>
      <c r="IGA16" s="308" t="s">
        <v>53</v>
      </c>
      <c r="IGB16" s="308" t="s">
        <v>53</v>
      </c>
      <c r="IGC16" s="308" t="s">
        <v>53</v>
      </c>
      <c r="IGD16" s="308" t="s">
        <v>53</v>
      </c>
      <c r="IGE16" s="308" t="s">
        <v>53</v>
      </c>
      <c r="IGF16" s="308" t="s">
        <v>53</v>
      </c>
      <c r="IGG16" s="308" t="s">
        <v>53</v>
      </c>
      <c r="IGH16" s="308" t="s">
        <v>53</v>
      </c>
      <c r="IGI16" s="308" t="s">
        <v>53</v>
      </c>
      <c r="IGJ16" s="308" t="s">
        <v>53</v>
      </c>
      <c r="IGK16" s="308" t="s">
        <v>53</v>
      </c>
      <c r="IGL16" s="308" t="s">
        <v>53</v>
      </c>
      <c r="IGM16" s="308" t="s">
        <v>53</v>
      </c>
      <c r="IGN16" s="308" t="s">
        <v>53</v>
      </c>
      <c r="IGO16" s="308" t="s">
        <v>53</v>
      </c>
      <c r="IGP16" s="308" t="s">
        <v>53</v>
      </c>
      <c r="IGQ16" s="308" t="s">
        <v>53</v>
      </c>
      <c r="IGR16" s="308" t="s">
        <v>53</v>
      </c>
      <c r="IGS16" s="308" t="s">
        <v>53</v>
      </c>
      <c r="IGT16" s="308" t="s">
        <v>53</v>
      </c>
      <c r="IGU16" s="308" t="s">
        <v>53</v>
      </c>
      <c r="IGV16" s="308" t="s">
        <v>53</v>
      </c>
      <c r="IGW16" s="308" t="s">
        <v>53</v>
      </c>
      <c r="IGX16" s="308" t="s">
        <v>53</v>
      </c>
      <c r="IGY16" s="308" t="s">
        <v>53</v>
      </c>
      <c r="IGZ16" s="308" t="s">
        <v>53</v>
      </c>
      <c r="IHA16" s="308" t="s">
        <v>53</v>
      </c>
      <c r="IHB16" s="308" t="s">
        <v>53</v>
      </c>
      <c r="IHC16" s="308" t="s">
        <v>53</v>
      </c>
      <c r="IHD16" s="308" t="s">
        <v>53</v>
      </c>
      <c r="IHE16" s="308" t="s">
        <v>53</v>
      </c>
      <c r="IHF16" s="308" t="s">
        <v>53</v>
      </c>
      <c r="IHG16" s="308" t="s">
        <v>53</v>
      </c>
      <c r="IHH16" s="308" t="s">
        <v>53</v>
      </c>
      <c r="IHI16" s="308" t="s">
        <v>53</v>
      </c>
      <c r="IHJ16" s="308" t="s">
        <v>53</v>
      </c>
      <c r="IHK16" s="308" t="s">
        <v>53</v>
      </c>
      <c r="IHL16" s="308" t="s">
        <v>53</v>
      </c>
      <c r="IHM16" s="308" t="s">
        <v>53</v>
      </c>
      <c r="IHN16" s="308" t="s">
        <v>53</v>
      </c>
      <c r="IHO16" s="308" t="s">
        <v>53</v>
      </c>
      <c r="IHP16" s="308" t="s">
        <v>53</v>
      </c>
      <c r="IHQ16" s="308" t="s">
        <v>53</v>
      </c>
      <c r="IHR16" s="308" t="s">
        <v>53</v>
      </c>
      <c r="IHS16" s="308" t="s">
        <v>53</v>
      </c>
      <c r="IHT16" s="308" t="s">
        <v>53</v>
      </c>
      <c r="IHU16" s="308" t="s">
        <v>53</v>
      </c>
      <c r="IHV16" s="308" t="s">
        <v>53</v>
      </c>
      <c r="IHW16" s="308" t="s">
        <v>53</v>
      </c>
      <c r="IHX16" s="308" t="s">
        <v>53</v>
      </c>
      <c r="IHY16" s="308" t="s">
        <v>53</v>
      </c>
      <c r="IHZ16" s="308" t="s">
        <v>53</v>
      </c>
      <c r="IIA16" s="308" t="s">
        <v>53</v>
      </c>
      <c r="IIB16" s="308" t="s">
        <v>53</v>
      </c>
      <c r="IIC16" s="308" t="s">
        <v>53</v>
      </c>
      <c r="IID16" s="308" t="s">
        <v>53</v>
      </c>
      <c r="IIE16" s="308" t="s">
        <v>53</v>
      </c>
      <c r="IIF16" s="308" t="s">
        <v>53</v>
      </c>
      <c r="IIG16" s="308" t="s">
        <v>53</v>
      </c>
      <c r="IIH16" s="308" t="s">
        <v>53</v>
      </c>
      <c r="III16" s="308" t="s">
        <v>53</v>
      </c>
      <c r="IIJ16" s="308" t="s">
        <v>53</v>
      </c>
      <c r="IIK16" s="308" t="s">
        <v>53</v>
      </c>
      <c r="IIL16" s="308" t="s">
        <v>53</v>
      </c>
      <c r="IIM16" s="308" t="s">
        <v>53</v>
      </c>
      <c r="IIN16" s="308" t="s">
        <v>53</v>
      </c>
      <c r="IIO16" s="308" t="s">
        <v>53</v>
      </c>
      <c r="IIP16" s="308" t="s">
        <v>53</v>
      </c>
      <c r="IIQ16" s="308" t="s">
        <v>53</v>
      </c>
      <c r="IIR16" s="308" t="s">
        <v>53</v>
      </c>
      <c r="IIS16" s="308" t="s">
        <v>53</v>
      </c>
      <c r="IIT16" s="308" t="s">
        <v>53</v>
      </c>
      <c r="IIU16" s="308" t="s">
        <v>53</v>
      </c>
      <c r="IIV16" s="308" t="s">
        <v>53</v>
      </c>
      <c r="IIW16" s="308" t="s">
        <v>53</v>
      </c>
      <c r="IIX16" s="308" t="s">
        <v>53</v>
      </c>
      <c r="IIY16" s="308" t="s">
        <v>53</v>
      </c>
      <c r="IIZ16" s="308" t="s">
        <v>53</v>
      </c>
      <c r="IJA16" s="308" t="s">
        <v>53</v>
      </c>
      <c r="IJB16" s="308" t="s">
        <v>53</v>
      </c>
      <c r="IJC16" s="308" t="s">
        <v>53</v>
      </c>
      <c r="IJD16" s="308" t="s">
        <v>53</v>
      </c>
      <c r="IJE16" s="308" t="s">
        <v>53</v>
      </c>
      <c r="IJF16" s="308" t="s">
        <v>53</v>
      </c>
      <c r="IJG16" s="308" t="s">
        <v>53</v>
      </c>
      <c r="IJH16" s="308" t="s">
        <v>53</v>
      </c>
      <c r="IJI16" s="308" t="s">
        <v>53</v>
      </c>
      <c r="IJJ16" s="308" t="s">
        <v>53</v>
      </c>
      <c r="IJK16" s="308" t="s">
        <v>53</v>
      </c>
      <c r="IJL16" s="308" t="s">
        <v>53</v>
      </c>
      <c r="IJM16" s="308" t="s">
        <v>53</v>
      </c>
      <c r="IJN16" s="308" t="s">
        <v>53</v>
      </c>
      <c r="IJO16" s="308" t="s">
        <v>53</v>
      </c>
      <c r="IJP16" s="308" t="s">
        <v>53</v>
      </c>
      <c r="IJQ16" s="308" t="s">
        <v>53</v>
      </c>
      <c r="IJR16" s="308" t="s">
        <v>53</v>
      </c>
      <c r="IJS16" s="308" t="s">
        <v>53</v>
      </c>
      <c r="IJT16" s="308" t="s">
        <v>53</v>
      </c>
      <c r="IJU16" s="308" t="s">
        <v>53</v>
      </c>
      <c r="IJV16" s="308" t="s">
        <v>53</v>
      </c>
      <c r="IJW16" s="308" t="s">
        <v>53</v>
      </c>
      <c r="IJX16" s="308" t="s">
        <v>53</v>
      </c>
      <c r="IJY16" s="308" t="s">
        <v>53</v>
      </c>
      <c r="IJZ16" s="308" t="s">
        <v>53</v>
      </c>
      <c r="IKA16" s="308" t="s">
        <v>53</v>
      </c>
      <c r="IKB16" s="308" t="s">
        <v>53</v>
      </c>
      <c r="IKC16" s="308" t="s">
        <v>53</v>
      </c>
      <c r="IKD16" s="308" t="s">
        <v>53</v>
      </c>
      <c r="IKE16" s="308" t="s">
        <v>53</v>
      </c>
      <c r="IKF16" s="308" t="s">
        <v>53</v>
      </c>
      <c r="IKG16" s="308" t="s">
        <v>53</v>
      </c>
      <c r="IKH16" s="308" t="s">
        <v>53</v>
      </c>
      <c r="IKI16" s="308" t="s">
        <v>53</v>
      </c>
      <c r="IKJ16" s="308" t="s">
        <v>53</v>
      </c>
      <c r="IKK16" s="308" t="s">
        <v>53</v>
      </c>
      <c r="IKL16" s="308" t="s">
        <v>53</v>
      </c>
      <c r="IKM16" s="308" t="s">
        <v>53</v>
      </c>
      <c r="IKN16" s="308" t="s">
        <v>53</v>
      </c>
      <c r="IKO16" s="308" t="s">
        <v>53</v>
      </c>
      <c r="IKP16" s="308" t="s">
        <v>53</v>
      </c>
      <c r="IKQ16" s="308" t="s">
        <v>53</v>
      </c>
      <c r="IKR16" s="308" t="s">
        <v>53</v>
      </c>
      <c r="IKS16" s="308" t="s">
        <v>53</v>
      </c>
      <c r="IKT16" s="308" t="s">
        <v>53</v>
      </c>
      <c r="IKU16" s="308" t="s">
        <v>53</v>
      </c>
      <c r="IKV16" s="308" t="s">
        <v>53</v>
      </c>
      <c r="IKW16" s="308" t="s">
        <v>53</v>
      </c>
      <c r="IKX16" s="308" t="s">
        <v>53</v>
      </c>
      <c r="IKY16" s="308" t="s">
        <v>53</v>
      </c>
      <c r="IKZ16" s="308" t="s">
        <v>53</v>
      </c>
      <c r="ILA16" s="308" t="s">
        <v>53</v>
      </c>
      <c r="ILB16" s="308" t="s">
        <v>53</v>
      </c>
      <c r="ILC16" s="308" t="s">
        <v>53</v>
      </c>
      <c r="ILD16" s="308" t="s">
        <v>53</v>
      </c>
      <c r="ILE16" s="308" t="s">
        <v>53</v>
      </c>
      <c r="ILF16" s="308" t="s">
        <v>53</v>
      </c>
      <c r="ILG16" s="308" t="s">
        <v>53</v>
      </c>
      <c r="ILH16" s="308" t="s">
        <v>53</v>
      </c>
      <c r="ILI16" s="308" t="s">
        <v>53</v>
      </c>
      <c r="ILJ16" s="308" t="s">
        <v>53</v>
      </c>
      <c r="ILK16" s="308" t="s">
        <v>53</v>
      </c>
      <c r="ILL16" s="308" t="s">
        <v>53</v>
      </c>
      <c r="ILM16" s="308" t="s">
        <v>53</v>
      </c>
      <c r="ILN16" s="308" t="s">
        <v>53</v>
      </c>
      <c r="ILO16" s="308" t="s">
        <v>53</v>
      </c>
      <c r="ILP16" s="308" t="s">
        <v>53</v>
      </c>
      <c r="ILQ16" s="308" t="s">
        <v>53</v>
      </c>
      <c r="ILR16" s="308" t="s">
        <v>53</v>
      </c>
      <c r="ILS16" s="308" t="s">
        <v>53</v>
      </c>
      <c r="ILT16" s="308" t="s">
        <v>53</v>
      </c>
      <c r="ILU16" s="308" t="s">
        <v>53</v>
      </c>
      <c r="ILV16" s="308" t="s">
        <v>53</v>
      </c>
      <c r="ILW16" s="308" t="s">
        <v>53</v>
      </c>
      <c r="ILX16" s="308" t="s">
        <v>53</v>
      </c>
      <c r="ILY16" s="308" t="s">
        <v>53</v>
      </c>
      <c r="ILZ16" s="308" t="s">
        <v>53</v>
      </c>
      <c r="IMA16" s="308" t="s">
        <v>53</v>
      </c>
      <c r="IMB16" s="308" t="s">
        <v>53</v>
      </c>
      <c r="IMC16" s="308" t="s">
        <v>53</v>
      </c>
      <c r="IMD16" s="308" t="s">
        <v>53</v>
      </c>
      <c r="IME16" s="308" t="s">
        <v>53</v>
      </c>
      <c r="IMF16" s="308" t="s">
        <v>53</v>
      </c>
      <c r="IMG16" s="308" t="s">
        <v>53</v>
      </c>
      <c r="IMH16" s="308" t="s">
        <v>53</v>
      </c>
      <c r="IMI16" s="308" t="s">
        <v>53</v>
      </c>
      <c r="IMJ16" s="308" t="s">
        <v>53</v>
      </c>
      <c r="IMK16" s="308" t="s">
        <v>53</v>
      </c>
      <c r="IML16" s="308" t="s">
        <v>53</v>
      </c>
      <c r="IMM16" s="308" t="s">
        <v>53</v>
      </c>
      <c r="IMN16" s="308" t="s">
        <v>53</v>
      </c>
      <c r="IMO16" s="308" t="s">
        <v>53</v>
      </c>
      <c r="IMP16" s="308" t="s">
        <v>53</v>
      </c>
      <c r="IMQ16" s="308" t="s">
        <v>53</v>
      </c>
      <c r="IMR16" s="308" t="s">
        <v>53</v>
      </c>
      <c r="IMS16" s="308" t="s">
        <v>53</v>
      </c>
      <c r="IMT16" s="308" t="s">
        <v>53</v>
      </c>
      <c r="IMU16" s="308" t="s">
        <v>53</v>
      </c>
      <c r="IMV16" s="308" t="s">
        <v>53</v>
      </c>
      <c r="IMW16" s="308" t="s">
        <v>53</v>
      </c>
      <c r="IMX16" s="308" t="s">
        <v>53</v>
      </c>
      <c r="IMY16" s="308" t="s">
        <v>53</v>
      </c>
      <c r="IMZ16" s="308" t="s">
        <v>53</v>
      </c>
      <c r="INA16" s="308" t="s">
        <v>53</v>
      </c>
      <c r="INB16" s="308" t="s">
        <v>53</v>
      </c>
      <c r="INC16" s="308" t="s">
        <v>53</v>
      </c>
      <c r="IND16" s="308" t="s">
        <v>53</v>
      </c>
      <c r="INE16" s="308" t="s">
        <v>53</v>
      </c>
      <c r="INF16" s="308" t="s">
        <v>53</v>
      </c>
      <c r="ING16" s="308" t="s">
        <v>53</v>
      </c>
      <c r="INH16" s="308" t="s">
        <v>53</v>
      </c>
      <c r="INI16" s="308" t="s">
        <v>53</v>
      </c>
      <c r="INJ16" s="308" t="s">
        <v>53</v>
      </c>
      <c r="INK16" s="308" t="s">
        <v>53</v>
      </c>
      <c r="INL16" s="308" t="s">
        <v>53</v>
      </c>
      <c r="INM16" s="308" t="s">
        <v>53</v>
      </c>
      <c r="INN16" s="308" t="s">
        <v>53</v>
      </c>
      <c r="INO16" s="308" t="s">
        <v>53</v>
      </c>
      <c r="INP16" s="308" t="s">
        <v>53</v>
      </c>
      <c r="INQ16" s="308" t="s">
        <v>53</v>
      </c>
      <c r="INR16" s="308" t="s">
        <v>53</v>
      </c>
      <c r="INS16" s="308" t="s">
        <v>53</v>
      </c>
      <c r="INT16" s="308" t="s">
        <v>53</v>
      </c>
      <c r="INU16" s="308" t="s">
        <v>53</v>
      </c>
      <c r="INV16" s="308" t="s">
        <v>53</v>
      </c>
      <c r="INW16" s="308" t="s">
        <v>53</v>
      </c>
      <c r="INX16" s="308" t="s">
        <v>53</v>
      </c>
      <c r="INY16" s="308" t="s">
        <v>53</v>
      </c>
      <c r="INZ16" s="308" t="s">
        <v>53</v>
      </c>
      <c r="IOA16" s="308" t="s">
        <v>53</v>
      </c>
      <c r="IOB16" s="308" t="s">
        <v>53</v>
      </c>
      <c r="IOC16" s="308" t="s">
        <v>53</v>
      </c>
      <c r="IOD16" s="308" t="s">
        <v>53</v>
      </c>
      <c r="IOE16" s="308" t="s">
        <v>53</v>
      </c>
      <c r="IOF16" s="308" t="s">
        <v>53</v>
      </c>
      <c r="IOG16" s="308" t="s">
        <v>53</v>
      </c>
      <c r="IOH16" s="308" t="s">
        <v>53</v>
      </c>
      <c r="IOI16" s="308" t="s">
        <v>53</v>
      </c>
      <c r="IOJ16" s="308" t="s">
        <v>53</v>
      </c>
      <c r="IOK16" s="308" t="s">
        <v>53</v>
      </c>
      <c r="IOL16" s="308" t="s">
        <v>53</v>
      </c>
      <c r="IOM16" s="308" t="s">
        <v>53</v>
      </c>
      <c r="ION16" s="308" t="s">
        <v>53</v>
      </c>
      <c r="IOO16" s="308" t="s">
        <v>53</v>
      </c>
      <c r="IOP16" s="308" t="s">
        <v>53</v>
      </c>
      <c r="IOQ16" s="308" t="s">
        <v>53</v>
      </c>
      <c r="IOR16" s="308" t="s">
        <v>53</v>
      </c>
      <c r="IOS16" s="308" t="s">
        <v>53</v>
      </c>
      <c r="IOT16" s="308" t="s">
        <v>53</v>
      </c>
      <c r="IOU16" s="308" t="s">
        <v>53</v>
      </c>
      <c r="IOV16" s="308" t="s">
        <v>53</v>
      </c>
      <c r="IOW16" s="308" t="s">
        <v>53</v>
      </c>
      <c r="IOX16" s="308" t="s">
        <v>53</v>
      </c>
      <c r="IOY16" s="308" t="s">
        <v>53</v>
      </c>
      <c r="IOZ16" s="308" t="s">
        <v>53</v>
      </c>
      <c r="IPA16" s="308" t="s">
        <v>53</v>
      </c>
      <c r="IPB16" s="308" t="s">
        <v>53</v>
      </c>
      <c r="IPC16" s="308" t="s">
        <v>53</v>
      </c>
      <c r="IPD16" s="308" t="s">
        <v>53</v>
      </c>
      <c r="IPE16" s="308" t="s">
        <v>53</v>
      </c>
      <c r="IPF16" s="308" t="s">
        <v>53</v>
      </c>
      <c r="IPG16" s="308" t="s">
        <v>53</v>
      </c>
      <c r="IPH16" s="308" t="s">
        <v>53</v>
      </c>
      <c r="IPI16" s="308" t="s">
        <v>53</v>
      </c>
      <c r="IPJ16" s="308" t="s">
        <v>53</v>
      </c>
      <c r="IPK16" s="308" t="s">
        <v>53</v>
      </c>
      <c r="IPL16" s="308" t="s">
        <v>53</v>
      </c>
      <c r="IPM16" s="308" t="s">
        <v>53</v>
      </c>
      <c r="IPN16" s="308" t="s">
        <v>53</v>
      </c>
      <c r="IPO16" s="308" t="s">
        <v>53</v>
      </c>
      <c r="IPP16" s="308" t="s">
        <v>53</v>
      </c>
      <c r="IPQ16" s="308" t="s">
        <v>53</v>
      </c>
      <c r="IPR16" s="308" t="s">
        <v>53</v>
      </c>
      <c r="IPS16" s="308" t="s">
        <v>53</v>
      </c>
      <c r="IPT16" s="308" t="s">
        <v>53</v>
      </c>
      <c r="IPU16" s="308" t="s">
        <v>53</v>
      </c>
      <c r="IPV16" s="308" t="s">
        <v>53</v>
      </c>
      <c r="IPW16" s="308" t="s">
        <v>53</v>
      </c>
      <c r="IPX16" s="308" t="s">
        <v>53</v>
      </c>
      <c r="IPY16" s="308" t="s">
        <v>53</v>
      </c>
      <c r="IPZ16" s="308" t="s">
        <v>53</v>
      </c>
      <c r="IQA16" s="308" t="s">
        <v>53</v>
      </c>
      <c r="IQB16" s="308" t="s">
        <v>53</v>
      </c>
      <c r="IQC16" s="308" t="s">
        <v>53</v>
      </c>
      <c r="IQD16" s="308" t="s">
        <v>53</v>
      </c>
      <c r="IQE16" s="308" t="s">
        <v>53</v>
      </c>
      <c r="IQF16" s="308" t="s">
        <v>53</v>
      </c>
      <c r="IQG16" s="308" t="s">
        <v>53</v>
      </c>
      <c r="IQH16" s="308" t="s">
        <v>53</v>
      </c>
      <c r="IQI16" s="308" t="s">
        <v>53</v>
      </c>
      <c r="IQJ16" s="308" t="s">
        <v>53</v>
      </c>
      <c r="IQK16" s="308" t="s">
        <v>53</v>
      </c>
      <c r="IQL16" s="308" t="s">
        <v>53</v>
      </c>
      <c r="IQM16" s="308" t="s">
        <v>53</v>
      </c>
      <c r="IQN16" s="308" t="s">
        <v>53</v>
      </c>
      <c r="IQO16" s="308" t="s">
        <v>53</v>
      </c>
      <c r="IQP16" s="308" t="s">
        <v>53</v>
      </c>
      <c r="IQQ16" s="308" t="s">
        <v>53</v>
      </c>
      <c r="IQR16" s="308" t="s">
        <v>53</v>
      </c>
      <c r="IQS16" s="308" t="s">
        <v>53</v>
      </c>
      <c r="IQT16" s="308" t="s">
        <v>53</v>
      </c>
      <c r="IQU16" s="308" t="s">
        <v>53</v>
      </c>
      <c r="IQV16" s="308" t="s">
        <v>53</v>
      </c>
      <c r="IQW16" s="308" t="s">
        <v>53</v>
      </c>
      <c r="IQX16" s="308" t="s">
        <v>53</v>
      </c>
      <c r="IQY16" s="308" t="s">
        <v>53</v>
      </c>
      <c r="IQZ16" s="308" t="s">
        <v>53</v>
      </c>
      <c r="IRA16" s="308" t="s">
        <v>53</v>
      </c>
      <c r="IRB16" s="308" t="s">
        <v>53</v>
      </c>
      <c r="IRC16" s="308" t="s">
        <v>53</v>
      </c>
      <c r="IRD16" s="308" t="s">
        <v>53</v>
      </c>
      <c r="IRE16" s="308" t="s">
        <v>53</v>
      </c>
      <c r="IRF16" s="308" t="s">
        <v>53</v>
      </c>
      <c r="IRG16" s="308" t="s">
        <v>53</v>
      </c>
      <c r="IRH16" s="308" t="s">
        <v>53</v>
      </c>
      <c r="IRI16" s="308" t="s">
        <v>53</v>
      </c>
      <c r="IRJ16" s="308" t="s">
        <v>53</v>
      </c>
      <c r="IRK16" s="308" t="s">
        <v>53</v>
      </c>
      <c r="IRL16" s="308" t="s">
        <v>53</v>
      </c>
      <c r="IRM16" s="308" t="s">
        <v>53</v>
      </c>
      <c r="IRN16" s="308" t="s">
        <v>53</v>
      </c>
      <c r="IRO16" s="308" t="s">
        <v>53</v>
      </c>
      <c r="IRP16" s="308" t="s">
        <v>53</v>
      </c>
      <c r="IRQ16" s="308" t="s">
        <v>53</v>
      </c>
      <c r="IRR16" s="308" t="s">
        <v>53</v>
      </c>
      <c r="IRS16" s="308" t="s">
        <v>53</v>
      </c>
      <c r="IRT16" s="308" t="s">
        <v>53</v>
      </c>
      <c r="IRU16" s="308" t="s">
        <v>53</v>
      </c>
      <c r="IRV16" s="308" t="s">
        <v>53</v>
      </c>
      <c r="IRW16" s="308" t="s">
        <v>53</v>
      </c>
      <c r="IRX16" s="308" t="s">
        <v>53</v>
      </c>
      <c r="IRY16" s="308" t="s">
        <v>53</v>
      </c>
      <c r="IRZ16" s="308" t="s">
        <v>53</v>
      </c>
      <c r="ISA16" s="308" t="s">
        <v>53</v>
      </c>
      <c r="ISB16" s="308" t="s">
        <v>53</v>
      </c>
      <c r="ISC16" s="308" t="s">
        <v>53</v>
      </c>
      <c r="ISD16" s="308" t="s">
        <v>53</v>
      </c>
      <c r="ISE16" s="308" t="s">
        <v>53</v>
      </c>
      <c r="ISF16" s="308" t="s">
        <v>53</v>
      </c>
      <c r="ISG16" s="308" t="s">
        <v>53</v>
      </c>
      <c r="ISH16" s="308" t="s">
        <v>53</v>
      </c>
      <c r="ISI16" s="308" t="s">
        <v>53</v>
      </c>
      <c r="ISJ16" s="308" t="s">
        <v>53</v>
      </c>
      <c r="ISK16" s="308" t="s">
        <v>53</v>
      </c>
      <c r="ISL16" s="308" t="s">
        <v>53</v>
      </c>
      <c r="ISM16" s="308" t="s">
        <v>53</v>
      </c>
      <c r="ISN16" s="308" t="s">
        <v>53</v>
      </c>
      <c r="ISO16" s="308" t="s">
        <v>53</v>
      </c>
      <c r="ISP16" s="308" t="s">
        <v>53</v>
      </c>
      <c r="ISQ16" s="308" t="s">
        <v>53</v>
      </c>
      <c r="ISR16" s="308" t="s">
        <v>53</v>
      </c>
      <c r="ISS16" s="308" t="s">
        <v>53</v>
      </c>
      <c r="IST16" s="308" t="s">
        <v>53</v>
      </c>
      <c r="ISU16" s="308" t="s">
        <v>53</v>
      </c>
      <c r="ISV16" s="308" t="s">
        <v>53</v>
      </c>
      <c r="ISW16" s="308" t="s">
        <v>53</v>
      </c>
      <c r="ISX16" s="308" t="s">
        <v>53</v>
      </c>
      <c r="ISY16" s="308" t="s">
        <v>53</v>
      </c>
      <c r="ISZ16" s="308" t="s">
        <v>53</v>
      </c>
      <c r="ITA16" s="308" t="s">
        <v>53</v>
      </c>
      <c r="ITB16" s="308" t="s">
        <v>53</v>
      </c>
      <c r="ITC16" s="308" t="s">
        <v>53</v>
      </c>
      <c r="ITD16" s="308" t="s">
        <v>53</v>
      </c>
      <c r="ITE16" s="308" t="s">
        <v>53</v>
      </c>
      <c r="ITF16" s="308" t="s">
        <v>53</v>
      </c>
      <c r="ITG16" s="308" t="s">
        <v>53</v>
      </c>
      <c r="ITH16" s="308" t="s">
        <v>53</v>
      </c>
      <c r="ITI16" s="308" t="s">
        <v>53</v>
      </c>
      <c r="ITJ16" s="308" t="s">
        <v>53</v>
      </c>
      <c r="ITK16" s="308" t="s">
        <v>53</v>
      </c>
      <c r="ITL16" s="308" t="s">
        <v>53</v>
      </c>
      <c r="ITM16" s="308" t="s">
        <v>53</v>
      </c>
      <c r="ITN16" s="308" t="s">
        <v>53</v>
      </c>
      <c r="ITO16" s="308" t="s">
        <v>53</v>
      </c>
      <c r="ITP16" s="308" t="s">
        <v>53</v>
      </c>
      <c r="ITQ16" s="308" t="s">
        <v>53</v>
      </c>
      <c r="ITR16" s="308" t="s">
        <v>53</v>
      </c>
      <c r="ITS16" s="308" t="s">
        <v>53</v>
      </c>
      <c r="ITT16" s="308" t="s">
        <v>53</v>
      </c>
      <c r="ITU16" s="308" t="s">
        <v>53</v>
      </c>
      <c r="ITV16" s="308" t="s">
        <v>53</v>
      </c>
      <c r="ITW16" s="308" t="s">
        <v>53</v>
      </c>
      <c r="ITX16" s="308" t="s">
        <v>53</v>
      </c>
      <c r="ITY16" s="308" t="s">
        <v>53</v>
      </c>
      <c r="ITZ16" s="308" t="s">
        <v>53</v>
      </c>
      <c r="IUA16" s="308" t="s">
        <v>53</v>
      </c>
      <c r="IUB16" s="308" t="s">
        <v>53</v>
      </c>
      <c r="IUC16" s="308" t="s">
        <v>53</v>
      </c>
      <c r="IUD16" s="308" t="s">
        <v>53</v>
      </c>
      <c r="IUE16" s="308" t="s">
        <v>53</v>
      </c>
      <c r="IUF16" s="308" t="s">
        <v>53</v>
      </c>
      <c r="IUG16" s="308" t="s">
        <v>53</v>
      </c>
      <c r="IUH16" s="308" t="s">
        <v>53</v>
      </c>
      <c r="IUI16" s="308" t="s">
        <v>53</v>
      </c>
      <c r="IUJ16" s="308" t="s">
        <v>53</v>
      </c>
      <c r="IUK16" s="308" t="s">
        <v>53</v>
      </c>
      <c r="IUL16" s="308" t="s">
        <v>53</v>
      </c>
      <c r="IUM16" s="308" t="s">
        <v>53</v>
      </c>
      <c r="IUN16" s="308" t="s">
        <v>53</v>
      </c>
      <c r="IUO16" s="308" t="s">
        <v>53</v>
      </c>
      <c r="IUP16" s="308" t="s">
        <v>53</v>
      </c>
      <c r="IUQ16" s="308" t="s">
        <v>53</v>
      </c>
      <c r="IUR16" s="308" t="s">
        <v>53</v>
      </c>
      <c r="IUS16" s="308" t="s">
        <v>53</v>
      </c>
      <c r="IUT16" s="308" t="s">
        <v>53</v>
      </c>
      <c r="IUU16" s="308" t="s">
        <v>53</v>
      </c>
      <c r="IUV16" s="308" t="s">
        <v>53</v>
      </c>
      <c r="IUW16" s="308" t="s">
        <v>53</v>
      </c>
      <c r="IUX16" s="308" t="s">
        <v>53</v>
      </c>
      <c r="IUY16" s="308" t="s">
        <v>53</v>
      </c>
      <c r="IUZ16" s="308" t="s">
        <v>53</v>
      </c>
      <c r="IVA16" s="308" t="s">
        <v>53</v>
      </c>
      <c r="IVB16" s="308" t="s">
        <v>53</v>
      </c>
      <c r="IVC16" s="308" t="s">
        <v>53</v>
      </c>
      <c r="IVD16" s="308" t="s">
        <v>53</v>
      </c>
      <c r="IVE16" s="308" t="s">
        <v>53</v>
      </c>
      <c r="IVF16" s="308" t="s">
        <v>53</v>
      </c>
      <c r="IVG16" s="308" t="s">
        <v>53</v>
      </c>
      <c r="IVH16" s="308" t="s">
        <v>53</v>
      </c>
      <c r="IVI16" s="308" t="s">
        <v>53</v>
      </c>
      <c r="IVJ16" s="308" t="s">
        <v>53</v>
      </c>
      <c r="IVK16" s="308" t="s">
        <v>53</v>
      </c>
      <c r="IVL16" s="308" t="s">
        <v>53</v>
      </c>
      <c r="IVM16" s="308" t="s">
        <v>53</v>
      </c>
      <c r="IVN16" s="308" t="s">
        <v>53</v>
      </c>
      <c r="IVO16" s="308" t="s">
        <v>53</v>
      </c>
      <c r="IVP16" s="308" t="s">
        <v>53</v>
      </c>
      <c r="IVQ16" s="308" t="s">
        <v>53</v>
      </c>
      <c r="IVR16" s="308" t="s">
        <v>53</v>
      </c>
      <c r="IVS16" s="308" t="s">
        <v>53</v>
      </c>
      <c r="IVT16" s="308" t="s">
        <v>53</v>
      </c>
      <c r="IVU16" s="308" t="s">
        <v>53</v>
      </c>
      <c r="IVV16" s="308" t="s">
        <v>53</v>
      </c>
      <c r="IVW16" s="308" t="s">
        <v>53</v>
      </c>
      <c r="IVX16" s="308" t="s">
        <v>53</v>
      </c>
      <c r="IVY16" s="308" t="s">
        <v>53</v>
      </c>
      <c r="IVZ16" s="308" t="s">
        <v>53</v>
      </c>
      <c r="IWA16" s="308" t="s">
        <v>53</v>
      </c>
      <c r="IWB16" s="308" t="s">
        <v>53</v>
      </c>
      <c r="IWC16" s="308" t="s">
        <v>53</v>
      </c>
      <c r="IWD16" s="308" t="s">
        <v>53</v>
      </c>
      <c r="IWE16" s="308" t="s">
        <v>53</v>
      </c>
      <c r="IWF16" s="308" t="s">
        <v>53</v>
      </c>
      <c r="IWG16" s="308" t="s">
        <v>53</v>
      </c>
      <c r="IWH16" s="308" t="s">
        <v>53</v>
      </c>
      <c r="IWI16" s="308" t="s">
        <v>53</v>
      </c>
      <c r="IWJ16" s="308" t="s">
        <v>53</v>
      </c>
      <c r="IWK16" s="308" t="s">
        <v>53</v>
      </c>
      <c r="IWL16" s="308" t="s">
        <v>53</v>
      </c>
      <c r="IWM16" s="308" t="s">
        <v>53</v>
      </c>
      <c r="IWN16" s="308" t="s">
        <v>53</v>
      </c>
      <c r="IWO16" s="308" t="s">
        <v>53</v>
      </c>
      <c r="IWP16" s="308" t="s">
        <v>53</v>
      </c>
      <c r="IWQ16" s="308" t="s">
        <v>53</v>
      </c>
      <c r="IWR16" s="308" t="s">
        <v>53</v>
      </c>
      <c r="IWS16" s="308" t="s">
        <v>53</v>
      </c>
      <c r="IWT16" s="308" t="s">
        <v>53</v>
      </c>
      <c r="IWU16" s="308" t="s">
        <v>53</v>
      </c>
      <c r="IWV16" s="308" t="s">
        <v>53</v>
      </c>
      <c r="IWW16" s="308" t="s">
        <v>53</v>
      </c>
      <c r="IWX16" s="308" t="s">
        <v>53</v>
      </c>
      <c r="IWY16" s="308" t="s">
        <v>53</v>
      </c>
      <c r="IWZ16" s="308" t="s">
        <v>53</v>
      </c>
      <c r="IXA16" s="308" t="s">
        <v>53</v>
      </c>
      <c r="IXB16" s="308" t="s">
        <v>53</v>
      </c>
      <c r="IXC16" s="308" t="s">
        <v>53</v>
      </c>
      <c r="IXD16" s="308" t="s">
        <v>53</v>
      </c>
      <c r="IXE16" s="308" t="s">
        <v>53</v>
      </c>
      <c r="IXF16" s="308" t="s">
        <v>53</v>
      </c>
      <c r="IXG16" s="308" t="s">
        <v>53</v>
      </c>
      <c r="IXH16" s="308" t="s">
        <v>53</v>
      </c>
      <c r="IXI16" s="308" t="s">
        <v>53</v>
      </c>
      <c r="IXJ16" s="308" t="s">
        <v>53</v>
      </c>
      <c r="IXK16" s="308" t="s">
        <v>53</v>
      </c>
      <c r="IXL16" s="308" t="s">
        <v>53</v>
      </c>
      <c r="IXM16" s="308" t="s">
        <v>53</v>
      </c>
      <c r="IXN16" s="308" t="s">
        <v>53</v>
      </c>
      <c r="IXO16" s="308" t="s">
        <v>53</v>
      </c>
      <c r="IXP16" s="308" t="s">
        <v>53</v>
      </c>
      <c r="IXQ16" s="308" t="s">
        <v>53</v>
      </c>
      <c r="IXR16" s="308" t="s">
        <v>53</v>
      </c>
      <c r="IXS16" s="308" t="s">
        <v>53</v>
      </c>
      <c r="IXT16" s="308" t="s">
        <v>53</v>
      </c>
      <c r="IXU16" s="308" t="s">
        <v>53</v>
      </c>
      <c r="IXV16" s="308" t="s">
        <v>53</v>
      </c>
      <c r="IXW16" s="308" t="s">
        <v>53</v>
      </c>
      <c r="IXX16" s="308" t="s">
        <v>53</v>
      </c>
      <c r="IXY16" s="308" t="s">
        <v>53</v>
      </c>
      <c r="IXZ16" s="308" t="s">
        <v>53</v>
      </c>
      <c r="IYA16" s="308" t="s">
        <v>53</v>
      </c>
      <c r="IYB16" s="308" t="s">
        <v>53</v>
      </c>
      <c r="IYC16" s="308" t="s">
        <v>53</v>
      </c>
      <c r="IYD16" s="308" t="s">
        <v>53</v>
      </c>
      <c r="IYE16" s="308" t="s">
        <v>53</v>
      </c>
      <c r="IYF16" s="308" t="s">
        <v>53</v>
      </c>
      <c r="IYG16" s="308" t="s">
        <v>53</v>
      </c>
      <c r="IYH16" s="308" t="s">
        <v>53</v>
      </c>
      <c r="IYI16" s="308" t="s">
        <v>53</v>
      </c>
      <c r="IYJ16" s="308" t="s">
        <v>53</v>
      </c>
      <c r="IYK16" s="308" t="s">
        <v>53</v>
      </c>
      <c r="IYL16" s="308" t="s">
        <v>53</v>
      </c>
      <c r="IYM16" s="308" t="s">
        <v>53</v>
      </c>
      <c r="IYN16" s="308" t="s">
        <v>53</v>
      </c>
      <c r="IYO16" s="308" t="s">
        <v>53</v>
      </c>
      <c r="IYP16" s="308" t="s">
        <v>53</v>
      </c>
      <c r="IYQ16" s="308" t="s">
        <v>53</v>
      </c>
      <c r="IYR16" s="308" t="s">
        <v>53</v>
      </c>
      <c r="IYS16" s="308" t="s">
        <v>53</v>
      </c>
      <c r="IYT16" s="308" t="s">
        <v>53</v>
      </c>
      <c r="IYU16" s="308" t="s">
        <v>53</v>
      </c>
      <c r="IYV16" s="308" t="s">
        <v>53</v>
      </c>
      <c r="IYW16" s="308" t="s">
        <v>53</v>
      </c>
      <c r="IYX16" s="308" t="s">
        <v>53</v>
      </c>
      <c r="IYY16" s="308" t="s">
        <v>53</v>
      </c>
      <c r="IYZ16" s="308" t="s">
        <v>53</v>
      </c>
      <c r="IZA16" s="308" t="s">
        <v>53</v>
      </c>
      <c r="IZB16" s="308" t="s">
        <v>53</v>
      </c>
      <c r="IZC16" s="308" t="s">
        <v>53</v>
      </c>
      <c r="IZD16" s="308" t="s">
        <v>53</v>
      </c>
      <c r="IZE16" s="308" t="s">
        <v>53</v>
      </c>
      <c r="IZF16" s="308" t="s">
        <v>53</v>
      </c>
      <c r="IZG16" s="308" t="s">
        <v>53</v>
      </c>
      <c r="IZH16" s="308" t="s">
        <v>53</v>
      </c>
      <c r="IZI16" s="308" t="s">
        <v>53</v>
      </c>
      <c r="IZJ16" s="308" t="s">
        <v>53</v>
      </c>
      <c r="IZK16" s="308" t="s">
        <v>53</v>
      </c>
      <c r="IZL16" s="308" t="s">
        <v>53</v>
      </c>
      <c r="IZM16" s="308" t="s">
        <v>53</v>
      </c>
      <c r="IZN16" s="308" t="s">
        <v>53</v>
      </c>
      <c r="IZO16" s="308" t="s">
        <v>53</v>
      </c>
      <c r="IZP16" s="308" t="s">
        <v>53</v>
      </c>
      <c r="IZQ16" s="308" t="s">
        <v>53</v>
      </c>
      <c r="IZR16" s="308" t="s">
        <v>53</v>
      </c>
      <c r="IZS16" s="308" t="s">
        <v>53</v>
      </c>
      <c r="IZT16" s="308" t="s">
        <v>53</v>
      </c>
      <c r="IZU16" s="308" t="s">
        <v>53</v>
      </c>
      <c r="IZV16" s="308" t="s">
        <v>53</v>
      </c>
      <c r="IZW16" s="308" t="s">
        <v>53</v>
      </c>
      <c r="IZX16" s="308" t="s">
        <v>53</v>
      </c>
      <c r="IZY16" s="308" t="s">
        <v>53</v>
      </c>
      <c r="IZZ16" s="308" t="s">
        <v>53</v>
      </c>
      <c r="JAA16" s="308" t="s">
        <v>53</v>
      </c>
      <c r="JAB16" s="308" t="s">
        <v>53</v>
      </c>
      <c r="JAC16" s="308" t="s">
        <v>53</v>
      </c>
      <c r="JAD16" s="308" t="s">
        <v>53</v>
      </c>
      <c r="JAE16" s="308" t="s">
        <v>53</v>
      </c>
      <c r="JAF16" s="308" t="s">
        <v>53</v>
      </c>
      <c r="JAG16" s="308" t="s">
        <v>53</v>
      </c>
      <c r="JAH16" s="308" t="s">
        <v>53</v>
      </c>
      <c r="JAI16" s="308" t="s">
        <v>53</v>
      </c>
      <c r="JAJ16" s="308" t="s">
        <v>53</v>
      </c>
      <c r="JAK16" s="308" t="s">
        <v>53</v>
      </c>
      <c r="JAL16" s="308" t="s">
        <v>53</v>
      </c>
      <c r="JAM16" s="308" t="s">
        <v>53</v>
      </c>
      <c r="JAN16" s="308" t="s">
        <v>53</v>
      </c>
      <c r="JAO16" s="308" t="s">
        <v>53</v>
      </c>
      <c r="JAP16" s="308" t="s">
        <v>53</v>
      </c>
      <c r="JAQ16" s="308" t="s">
        <v>53</v>
      </c>
      <c r="JAR16" s="308" t="s">
        <v>53</v>
      </c>
      <c r="JAS16" s="308" t="s">
        <v>53</v>
      </c>
      <c r="JAT16" s="308" t="s">
        <v>53</v>
      </c>
      <c r="JAU16" s="308" t="s">
        <v>53</v>
      </c>
      <c r="JAV16" s="308" t="s">
        <v>53</v>
      </c>
      <c r="JAW16" s="308" t="s">
        <v>53</v>
      </c>
      <c r="JAX16" s="308" t="s">
        <v>53</v>
      </c>
      <c r="JAY16" s="308" t="s">
        <v>53</v>
      </c>
      <c r="JAZ16" s="308" t="s">
        <v>53</v>
      </c>
      <c r="JBA16" s="308" t="s">
        <v>53</v>
      </c>
      <c r="JBB16" s="308" t="s">
        <v>53</v>
      </c>
      <c r="JBC16" s="308" t="s">
        <v>53</v>
      </c>
      <c r="JBD16" s="308" t="s">
        <v>53</v>
      </c>
      <c r="JBE16" s="308" t="s">
        <v>53</v>
      </c>
      <c r="JBF16" s="308" t="s">
        <v>53</v>
      </c>
      <c r="JBG16" s="308" t="s">
        <v>53</v>
      </c>
      <c r="JBH16" s="308" t="s">
        <v>53</v>
      </c>
      <c r="JBI16" s="308" t="s">
        <v>53</v>
      </c>
      <c r="JBJ16" s="308" t="s">
        <v>53</v>
      </c>
      <c r="JBK16" s="308" t="s">
        <v>53</v>
      </c>
      <c r="JBL16" s="308" t="s">
        <v>53</v>
      </c>
      <c r="JBM16" s="308" t="s">
        <v>53</v>
      </c>
      <c r="JBN16" s="308" t="s">
        <v>53</v>
      </c>
      <c r="JBO16" s="308" t="s">
        <v>53</v>
      </c>
      <c r="JBP16" s="308" t="s">
        <v>53</v>
      </c>
      <c r="JBQ16" s="308" t="s">
        <v>53</v>
      </c>
      <c r="JBR16" s="308" t="s">
        <v>53</v>
      </c>
      <c r="JBS16" s="308" t="s">
        <v>53</v>
      </c>
      <c r="JBT16" s="308" t="s">
        <v>53</v>
      </c>
      <c r="JBU16" s="308" t="s">
        <v>53</v>
      </c>
      <c r="JBV16" s="308" t="s">
        <v>53</v>
      </c>
      <c r="JBW16" s="308" t="s">
        <v>53</v>
      </c>
      <c r="JBX16" s="308" t="s">
        <v>53</v>
      </c>
      <c r="JBY16" s="308" t="s">
        <v>53</v>
      </c>
      <c r="JBZ16" s="308" t="s">
        <v>53</v>
      </c>
      <c r="JCA16" s="308" t="s">
        <v>53</v>
      </c>
      <c r="JCB16" s="308" t="s">
        <v>53</v>
      </c>
      <c r="JCC16" s="308" t="s">
        <v>53</v>
      </c>
      <c r="JCD16" s="308" t="s">
        <v>53</v>
      </c>
      <c r="JCE16" s="308" t="s">
        <v>53</v>
      </c>
      <c r="JCF16" s="308" t="s">
        <v>53</v>
      </c>
      <c r="JCG16" s="308" t="s">
        <v>53</v>
      </c>
      <c r="JCH16" s="308" t="s">
        <v>53</v>
      </c>
      <c r="JCI16" s="308" t="s">
        <v>53</v>
      </c>
      <c r="JCJ16" s="308" t="s">
        <v>53</v>
      </c>
      <c r="JCK16" s="308" t="s">
        <v>53</v>
      </c>
      <c r="JCL16" s="308" t="s">
        <v>53</v>
      </c>
      <c r="JCM16" s="308" t="s">
        <v>53</v>
      </c>
      <c r="JCN16" s="308" t="s">
        <v>53</v>
      </c>
      <c r="JCO16" s="308" t="s">
        <v>53</v>
      </c>
      <c r="JCP16" s="308" t="s">
        <v>53</v>
      </c>
      <c r="JCQ16" s="308" t="s">
        <v>53</v>
      </c>
      <c r="JCR16" s="308" t="s">
        <v>53</v>
      </c>
      <c r="JCS16" s="308" t="s">
        <v>53</v>
      </c>
      <c r="JCT16" s="308" t="s">
        <v>53</v>
      </c>
      <c r="JCU16" s="308" t="s">
        <v>53</v>
      </c>
      <c r="JCV16" s="308" t="s">
        <v>53</v>
      </c>
      <c r="JCW16" s="308" t="s">
        <v>53</v>
      </c>
      <c r="JCX16" s="308" t="s">
        <v>53</v>
      </c>
      <c r="JCY16" s="308" t="s">
        <v>53</v>
      </c>
      <c r="JCZ16" s="308" t="s">
        <v>53</v>
      </c>
      <c r="JDA16" s="308" t="s">
        <v>53</v>
      </c>
      <c r="JDB16" s="308" t="s">
        <v>53</v>
      </c>
      <c r="JDC16" s="308" t="s">
        <v>53</v>
      </c>
      <c r="JDD16" s="308" t="s">
        <v>53</v>
      </c>
      <c r="JDE16" s="308" t="s">
        <v>53</v>
      </c>
      <c r="JDF16" s="308" t="s">
        <v>53</v>
      </c>
      <c r="JDG16" s="308" t="s">
        <v>53</v>
      </c>
      <c r="JDH16" s="308" t="s">
        <v>53</v>
      </c>
      <c r="JDI16" s="308" t="s">
        <v>53</v>
      </c>
      <c r="JDJ16" s="308" t="s">
        <v>53</v>
      </c>
      <c r="JDK16" s="308" t="s">
        <v>53</v>
      </c>
      <c r="JDL16" s="308" t="s">
        <v>53</v>
      </c>
      <c r="JDM16" s="308" t="s">
        <v>53</v>
      </c>
      <c r="JDN16" s="308" t="s">
        <v>53</v>
      </c>
      <c r="JDO16" s="308" t="s">
        <v>53</v>
      </c>
      <c r="JDP16" s="308" t="s">
        <v>53</v>
      </c>
      <c r="JDQ16" s="308" t="s">
        <v>53</v>
      </c>
      <c r="JDR16" s="308" t="s">
        <v>53</v>
      </c>
      <c r="JDS16" s="308" t="s">
        <v>53</v>
      </c>
      <c r="JDT16" s="308" t="s">
        <v>53</v>
      </c>
      <c r="JDU16" s="308" t="s">
        <v>53</v>
      </c>
      <c r="JDV16" s="308" t="s">
        <v>53</v>
      </c>
      <c r="JDW16" s="308" t="s">
        <v>53</v>
      </c>
      <c r="JDX16" s="308" t="s">
        <v>53</v>
      </c>
      <c r="JDY16" s="308" t="s">
        <v>53</v>
      </c>
      <c r="JDZ16" s="308" t="s">
        <v>53</v>
      </c>
      <c r="JEA16" s="308" t="s">
        <v>53</v>
      </c>
      <c r="JEB16" s="308" t="s">
        <v>53</v>
      </c>
      <c r="JEC16" s="308" t="s">
        <v>53</v>
      </c>
      <c r="JED16" s="308" t="s">
        <v>53</v>
      </c>
      <c r="JEE16" s="308" t="s">
        <v>53</v>
      </c>
      <c r="JEF16" s="308" t="s">
        <v>53</v>
      </c>
      <c r="JEG16" s="308" t="s">
        <v>53</v>
      </c>
      <c r="JEH16" s="308" t="s">
        <v>53</v>
      </c>
      <c r="JEI16" s="308" t="s">
        <v>53</v>
      </c>
      <c r="JEJ16" s="308" t="s">
        <v>53</v>
      </c>
      <c r="JEK16" s="308" t="s">
        <v>53</v>
      </c>
      <c r="JEL16" s="308" t="s">
        <v>53</v>
      </c>
      <c r="JEM16" s="308" t="s">
        <v>53</v>
      </c>
      <c r="JEN16" s="308" t="s">
        <v>53</v>
      </c>
      <c r="JEO16" s="308" t="s">
        <v>53</v>
      </c>
      <c r="JEP16" s="308" t="s">
        <v>53</v>
      </c>
      <c r="JEQ16" s="308" t="s">
        <v>53</v>
      </c>
      <c r="JER16" s="308" t="s">
        <v>53</v>
      </c>
      <c r="JES16" s="308" t="s">
        <v>53</v>
      </c>
      <c r="JET16" s="308" t="s">
        <v>53</v>
      </c>
      <c r="JEU16" s="308" t="s">
        <v>53</v>
      </c>
      <c r="JEV16" s="308" t="s">
        <v>53</v>
      </c>
      <c r="JEW16" s="308" t="s">
        <v>53</v>
      </c>
      <c r="JEX16" s="308" t="s">
        <v>53</v>
      </c>
      <c r="JEY16" s="308" t="s">
        <v>53</v>
      </c>
      <c r="JEZ16" s="308" t="s">
        <v>53</v>
      </c>
      <c r="JFA16" s="308" t="s">
        <v>53</v>
      </c>
      <c r="JFB16" s="308" t="s">
        <v>53</v>
      </c>
      <c r="JFC16" s="308" t="s">
        <v>53</v>
      </c>
      <c r="JFD16" s="308" t="s">
        <v>53</v>
      </c>
      <c r="JFE16" s="308" t="s">
        <v>53</v>
      </c>
      <c r="JFF16" s="308" t="s">
        <v>53</v>
      </c>
      <c r="JFG16" s="308" t="s">
        <v>53</v>
      </c>
      <c r="JFH16" s="308" t="s">
        <v>53</v>
      </c>
      <c r="JFI16" s="308" t="s">
        <v>53</v>
      </c>
      <c r="JFJ16" s="308" t="s">
        <v>53</v>
      </c>
      <c r="JFK16" s="308" t="s">
        <v>53</v>
      </c>
      <c r="JFL16" s="308" t="s">
        <v>53</v>
      </c>
      <c r="JFM16" s="308" t="s">
        <v>53</v>
      </c>
      <c r="JFN16" s="308" t="s">
        <v>53</v>
      </c>
      <c r="JFO16" s="308" t="s">
        <v>53</v>
      </c>
      <c r="JFP16" s="308" t="s">
        <v>53</v>
      </c>
      <c r="JFQ16" s="308" t="s">
        <v>53</v>
      </c>
      <c r="JFR16" s="308" t="s">
        <v>53</v>
      </c>
      <c r="JFS16" s="308" t="s">
        <v>53</v>
      </c>
      <c r="JFT16" s="308" t="s">
        <v>53</v>
      </c>
      <c r="JFU16" s="308" t="s">
        <v>53</v>
      </c>
      <c r="JFV16" s="308" t="s">
        <v>53</v>
      </c>
      <c r="JFW16" s="308" t="s">
        <v>53</v>
      </c>
      <c r="JFX16" s="308" t="s">
        <v>53</v>
      </c>
      <c r="JFY16" s="308" t="s">
        <v>53</v>
      </c>
      <c r="JFZ16" s="308" t="s">
        <v>53</v>
      </c>
      <c r="JGA16" s="308" t="s">
        <v>53</v>
      </c>
      <c r="JGB16" s="308" t="s">
        <v>53</v>
      </c>
      <c r="JGC16" s="308" t="s">
        <v>53</v>
      </c>
      <c r="JGD16" s="308" t="s">
        <v>53</v>
      </c>
      <c r="JGE16" s="308" t="s">
        <v>53</v>
      </c>
      <c r="JGF16" s="308" t="s">
        <v>53</v>
      </c>
      <c r="JGG16" s="308" t="s">
        <v>53</v>
      </c>
      <c r="JGH16" s="308" t="s">
        <v>53</v>
      </c>
      <c r="JGI16" s="308" t="s">
        <v>53</v>
      </c>
      <c r="JGJ16" s="308" t="s">
        <v>53</v>
      </c>
      <c r="JGK16" s="308" t="s">
        <v>53</v>
      </c>
      <c r="JGL16" s="308" t="s">
        <v>53</v>
      </c>
      <c r="JGM16" s="308" t="s">
        <v>53</v>
      </c>
      <c r="JGN16" s="308" t="s">
        <v>53</v>
      </c>
      <c r="JGO16" s="308" t="s">
        <v>53</v>
      </c>
      <c r="JGP16" s="308" t="s">
        <v>53</v>
      </c>
      <c r="JGQ16" s="308" t="s">
        <v>53</v>
      </c>
      <c r="JGR16" s="308" t="s">
        <v>53</v>
      </c>
      <c r="JGS16" s="308" t="s">
        <v>53</v>
      </c>
      <c r="JGT16" s="308" t="s">
        <v>53</v>
      </c>
      <c r="JGU16" s="308" t="s">
        <v>53</v>
      </c>
      <c r="JGV16" s="308" t="s">
        <v>53</v>
      </c>
      <c r="JGW16" s="308" t="s">
        <v>53</v>
      </c>
      <c r="JGX16" s="308" t="s">
        <v>53</v>
      </c>
      <c r="JGY16" s="308" t="s">
        <v>53</v>
      </c>
      <c r="JGZ16" s="308" t="s">
        <v>53</v>
      </c>
      <c r="JHA16" s="308" t="s">
        <v>53</v>
      </c>
      <c r="JHB16" s="308" t="s">
        <v>53</v>
      </c>
      <c r="JHC16" s="308" t="s">
        <v>53</v>
      </c>
      <c r="JHD16" s="308" t="s">
        <v>53</v>
      </c>
      <c r="JHE16" s="308" t="s">
        <v>53</v>
      </c>
      <c r="JHF16" s="308" t="s">
        <v>53</v>
      </c>
      <c r="JHG16" s="308" t="s">
        <v>53</v>
      </c>
      <c r="JHH16" s="308" t="s">
        <v>53</v>
      </c>
      <c r="JHI16" s="308" t="s">
        <v>53</v>
      </c>
      <c r="JHJ16" s="308" t="s">
        <v>53</v>
      </c>
      <c r="JHK16" s="308" t="s">
        <v>53</v>
      </c>
      <c r="JHL16" s="308" t="s">
        <v>53</v>
      </c>
      <c r="JHM16" s="308" t="s">
        <v>53</v>
      </c>
      <c r="JHN16" s="308" t="s">
        <v>53</v>
      </c>
      <c r="JHO16" s="308" t="s">
        <v>53</v>
      </c>
      <c r="JHP16" s="308" t="s">
        <v>53</v>
      </c>
      <c r="JHQ16" s="308" t="s">
        <v>53</v>
      </c>
      <c r="JHR16" s="308" t="s">
        <v>53</v>
      </c>
      <c r="JHS16" s="308" t="s">
        <v>53</v>
      </c>
      <c r="JHT16" s="308" t="s">
        <v>53</v>
      </c>
      <c r="JHU16" s="308" t="s">
        <v>53</v>
      </c>
      <c r="JHV16" s="308" t="s">
        <v>53</v>
      </c>
      <c r="JHW16" s="308" t="s">
        <v>53</v>
      </c>
      <c r="JHX16" s="308" t="s">
        <v>53</v>
      </c>
      <c r="JHY16" s="308" t="s">
        <v>53</v>
      </c>
      <c r="JHZ16" s="308" t="s">
        <v>53</v>
      </c>
      <c r="JIA16" s="308" t="s">
        <v>53</v>
      </c>
      <c r="JIB16" s="308" t="s">
        <v>53</v>
      </c>
      <c r="JIC16" s="308" t="s">
        <v>53</v>
      </c>
      <c r="JID16" s="308" t="s">
        <v>53</v>
      </c>
      <c r="JIE16" s="308" t="s">
        <v>53</v>
      </c>
      <c r="JIF16" s="308" t="s">
        <v>53</v>
      </c>
      <c r="JIG16" s="308" t="s">
        <v>53</v>
      </c>
      <c r="JIH16" s="308" t="s">
        <v>53</v>
      </c>
      <c r="JII16" s="308" t="s">
        <v>53</v>
      </c>
      <c r="JIJ16" s="308" t="s">
        <v>53</v>
      </c>
      <c r="JIK16" s="308" t="s">
        <v>53</v>
      </c>
      <c r="JIL16" s="308" t="s">
        <v>53</v>
      </c>
      <c r="JIM16" s="308" t="s">
        <v>53</v>
      </c>
      <c r="JIN16" s="308" t="s">
        <v>53</v>
      </c>
      <c r="JIO16" s="308" t="s">
        <v>53</v>
      </c>
      <c r="JIP16" s="308" t="s">
        <v>53</v>
      </c>
      <c r="JIQ16" s="308" t="s">
        <v>53</v>
      </c>
      <c r="JIR16" s="308" t="s">
        <v>53</v>
      </c>
      <c r="JIS16" s="308" t="s">
        <v>53</v>
      </c>
      <c r="JIT16" s="308" t="s">
        <v>53</v>
      </c>
      <c r="JIU16" s="308" t="s">
        <v>53</v>
      </c>
      <c r="JIV16" s="308" t="s">
        <v>53</v>
      </c>
      <c r="JIW16" s="308" t="s">
        <v>53</v>
      </c>
      <c r="JIX16" s="308" t="s">
        <v>53</v>
      </c>
      <c r="JIY16" s="308" t="s">
        <v>53</v>
      </c>
      <c r="JIZ16" s="308" t="s">
        <v>53</v>
      </c>
      <c r="JJA16" s="308" t="s">
        <v>53</v>
      </c>
      <c r="JJB16" s="308" t="s">
        <v>53</v>
      </c>
      <c r="JJC16" s="308" t="s">
        <v>53</v>
      </c>
      <c r="JJD16" s="308" t="s">
        <v>53</v>
      </c>
      <c r="JJE16" s="308" t="s">
        <v>53</v>
      </c>
      <c r="JJF16" s="308" t="s">
        <v>53</v>
      </c>
      <c r="JJG16" s="308" t="s">
        <v>53</v>
      </c>
      <c r="JJH16" s="308" t="s">
        <v>53</v>
      </c>
      <c r="JJI16" s="308" t="s">
        <v>53</v>
      </c>
      <c r="JJJ16" s="308" t="s">
        <v>53</v>
      </c>
      <c r="JJK16" s="308" t="s">
        <v>53</v>
      </c>
      <c r="JJL16" s="308" t="s">
        <v>53</v>
      </c>
      <c r="JJM16" s="308" t="s">
        <v>53</v>
      </c>
      <c r="JJN16" s="308" t="s">
        <v>53</v>
      </c>
      <c r="JJO16" s="308" t="s">
        <v>53</v>
      </c>
      <c r="JJP16" s="308" t="s">
        <v>53</v>
      </c>
      <c r="JJQ16" s="308" t="s">
        <v>53</v>
      </c>
      <c r="JJR16" s="308" t="s">
        <v>53</v>
      </c>
      <c r="JJS16" s="308" t="s">
        <v>53</v>
      </c>
      <c r="JJT16" s="308" t="s">
        <v>53</v>
      </c>
      <c r="JJU16" s="308" t="s">
        <v>53</v>
      </c>
      <c r="JJV16" s="308" t="s">
        <v>53</v>
      </c>
      <c r="JJW16" s="308" t="s">
        <v>53</v>
      </c>
      <c r="JJX16" s="308" t="s">
        <v>53</v>
      </c>
      <c r="JJY16" s="308" t="s">
        <v>53</v>
      </c>
      <c r="JJZ16" s="308" t="s">
        <v>53</v>
      </c>
      <c r="JKA16" s="308" t="s">
        <v>53</v>
      </c>
      <c r="JKB16" s="308" t="s">
        <v>53</v>
      </c>
      <c r="JKC16" s="308" t="s">
        <v>53</v>
      </c>
      <c r="JKD16" s="308" t="s">
        <v>53</v>
      </c>
      <c r="JKE16" s="308" t="s">
        <v>53</v>
      </c>
      <c r="JKF16" s="308" t="s">
        <v>53</v>
      </c>
      <c r="JKG16" s="308" t="s">
        <v>53</v>
      </c>
      <c r="JKH16" s="308" t="s">
        <v>53</v>
      </c>
      <c r="JKI16" s="308" t="s">
        <v>53</v>
      </c>
      <c r="JKJ16" s="308" t="s">
        <v>53</v>
      </c>
      <c r="JKK16" s="308" t="s">
        <v>53</v>
      </c>
      <c r="JKL16" s="308" t="s">
        <v>53</v>
      </c>
      <c r="JKM16" s="308" t="s">
        <v>53</v>
      </c>
      <c r="JKN16" s="308" t="s">
        <v>53</v>
      </c>
      <c r="JKO16" s="308" t="s">
        <v>53</v>
      </c>
      <c r="JKP16" s="308" t="s">
        <v>53</v>
      </c>
      <c r="JKQ16" s="308" t="s">
        <v>53</v>
      </c>
      <c r="JKR16" s="308" t="s">
        <v>53</v>
      </c>
      <c r="JKS16" s="308" t="s">
        <v>53</v>
      </c>
      <c r="JKT16" s="308" t="s">
        <v>53</v>
      </c>
      <c r="JKU16" s="308" t="s">
        <v>53</v>
      </c>
      <c r="JKV16" s="308" t="s">
        <v>53</v>
      </c>
      <c r="JKW16" s="308" t="s">
        <v>53</v>
      </c>
      <c r="JKX16" s="308" t="s">
        <v>53</v>
      </c>
      <c r="JKY16" s="308" t="s">
        <v>53</v>
      </c>
      <c r="JKZ16" s="308" t="s">
        <v>53</v>
      </c>
      <c r="JLA16" s="308" t="s">
        <v>53</v>
      </c>
      <c r="JLB16" s="308" t="s">
        <v>53</v>
      </c>
      <c r="JLC16" s="308" t="s">
        <v>53</v>
      </c>
      <c r="JLD16" s="308" t="s">
        <v>53</v>
      </c>
      <c r="JLE16" s="308" t="s">
        <v>53</v>
      </c>
      <c r="JLF16" s="308" t="s">
        <v>53</v>
      </c>
      <c r="JLG16" s="308" t="s">
        <v>53</v>
      </c>
      <c r="JLH16" s="308" t="s">
        <v>53</v>
      </c>
      <c r="JLI16" s="308" t="s">
        <v>53</v>
      </c>
      <c r="JLJ16" s="308" t="s">
        <v>53</v>
      </c>
      <c r="JLK16" s="308" t="s">
        <v>53</v>
      </c>
      <c r="JLL16" s="308" t="s">
        <v>53</v>
      </c>
      <c r="JLM16" s="308" t="s">
        <v>53</v>
      </c>
      <c r="JLN16" s="308" t="s">
        <v>53</v>
      </c>
      <c r="JLO16" s="308" t="s">
        <v>53</v>
      </c>
      <c r="JLP16" s="308" t="s">
        <v>53</v>
      </c>
      <c r="JLQ16" s="308" t="s">
        <v>53</v>
      </c>
      <c r="JLR16" s="308" t="s">
        <v>53</v>
      </c>
      <c r="JLS16" s="308" t="s">
        <v>53</v>
      </c>
      <c r="JLT16" s="308" t="s">
        <v>53</v>
      </c>
      <c r="JLU16" s="308" t="s">
        <v>53</v>
      </c>
      <c r="JLV16" s="308" t="s">
        <v>53</v>
      </c>
      <c r="JLW16" s="308" t="s">
        <v>53</v>
      </c>
      <c r="JLX16" s="308" t="s">
        <v>53</v>
      </c>
      <c r="JLY16" s="308" t="s">
        <v>53</v>
      </c>
      <c r="JLZ16" s="308" t="s">
        <v>53</v>
      </c>
      <c r="JMA16" s="308" t="s">
        <v>53</v>
      </c>
      <c r="JMB16" s="308" t="s">
        <v>53</v>
      </c>
      <c r="JMC16" s="308" t="s">
        <v>53</v>
      </c>
      <c r="JMD16" s="308" t="s">
        <v>53</v>
      </c>
      <c r="JME16" s="308" t="s">
        <v>53</v>
      </c>
      <c r="JMF16" s="308" t="s">
        <v>53</v>
      </c>
      <c r="JMG16" s="308" t="s">
        <v>53</v>
      </c>
      <c r="JMH16" s="308" t="s">
        <v>53</v>
      </c>
      <c r="JMI16" s="308" t="s">
        <v>53</v>
      </c>
      <c r="JMJ16" s="308" t="s">
        <v>53</v>
      </c>
      <c r="JMK16" s="308" t="s">
        <v>53</v>
      </c>
      <c r="JML16" s="308" t="s">
        <v>53</v>
      </c>
      <c r="JMM16" s="308" t="s">
        <v>53</v>
      </c>
      <c r="JMN16" s="308" t="s">
        <v>53</v>
      </c>
      <c r="JMO16" s="308" t="s">
        <v>53</v>
      </c>
      <c r="JMP16" s="308" t="s">
        <v>53</v>
      </c>
      <c r="JMQ16" s="308" t="s">
        <v>53</v>
      </c>
      <c r="JMR16" s="308" t="s">
        <v>53</v>
      </c>
      <c r="JMS16" s="308" t="s">
        <v>53</v>
      </c>
      <c r="JMT16" s="308" t="s">
        <v>53</v>
      </c>
      <c r="JMU16" s="308" t="s">
        <v>53</v>
      </c>
      <c r="JMV16" s="308" t="s">
        <v>53</v>
      </c>
      <c r="JMW16" s="308" t="s">
        <v>53</v>
      </c>
      <c r="JMX16" s="308" t="s">
        <v>53</v>
      </c>
      <c r="JMY16" s="308" t="s">
        <v>53</v>
      </c>
      <c r="JMZ16" s="308" t="s">
        <v>53</v>
      </c>
      <c r="JNA16" s="308" t="s">
        <v>53</v>
      </c>
      <c r="JNB16" s="308" t="s">
        <v>53</v>
      </c>
      <c r="JNC16" s="308" t="s">
        <v>53</v>
      </c>
      <c r="JND16" s="308" t="s">
        <v>53</v>
      </c>
      <c r="JNE16" s="308" t="s">
        <v>53</v>
      </c>
      <c r="JNF16" s="308" t="s">
        <v>53</v>
      </c>
      <c r="JNG16" s="308" t="s">
        <v>53</v>
      </c>
      <c r="JNH16" s="308" t="s">
        <v>53</v>
      </c>
      <c r="JNI16" s="308" t="s">
        <v>53</v>
      </c>
      <c r="JNJ16" s="308" t="s">
        <v>53</v>
      </c>
      <c r="JNK16" s="308" t="s">
        <v>53</v>
      </c>
      <c r="JNL16" s="308" t="s">
        <v>53</v>
      </c>
      <c r="JNM16" s="308" t="s">
        <v>53</v>
      </c>
      <c r="JNN16" s="308" t="s">
        <v>53</v>
      </c>
      <c r="JNO16" s="308" t="s">
        <v>53</v>
      </c>
      <c r="JNP16" s="308" t="s">
        <v>53</v>
      </c>
      <c r="JNQ16" s="308" t="s">
        <v>53</v>
      </c>
      <c r="JNR16" s="308" t="s">
        <v>53</v>
      </c>
      <c r="JNS16" s="308" t="s">
        <v>53</v>
      </c>
      <c r="JNT16" s="308" t="s">
        <v>53</v>
      </c>
      <c r="JNU16" s="308" t="s">
        <v>53</v>
      </c>
      <c r="JNV16" s="308" t="s">
        <v>53</v>
      </c>
      <c r="JNW16" s="308" t="s">
        <v>53</v>
      </c>
      <c r="JNX16" s="308" t="s">
        <v>53</v>
      </c>
      <c r="JNY16" s="308" t="s">
        <v>53</v>
      </c>
      <c r="JNZ16" s="308" t="s">
        <v>53</v>
      </c>
      <c r="JOA16" s="308" t="s">
        <v>53</v>
      </c>
      <c r="JOB16" s="308" t="s">
        <v>53</v>
      </c>
      <c r="JOC16" s="308" t="s">
        <v>53</v>
      </c>
      <c r="JOD16" s="308" t="s">
        <v>53</v>
      </c>
      <c r="JOE16" s="308" t="s">
        <v>53</v>
      </c>
      <c r="JOF16" s="308" t="s">
        <v>53</v>
      </c>
      <c r="JOG16" s="308" t="s">
        <v>53</v>
      </c>
      <c r="JOH16" s="308" t="s">
        <v>53</v>
      </c>
      <c r="JOI16" s="308" t="s">
        <v>53</v>
      </c>
      <c r="JOJ16" s="308" t="s">
        <v>53</v>
      </c>
      <c r="JOK16" s="308" t="s">
        <v>53</v>
      </c>
      <c r="JOL16" s="308" t="s">
        <v>53</v>
      </c>
      <c r="JOM16" s="308" t="s">
        <v>53</v>
      </c>
      <c r="JON16" s="308" t="s">
        <v>53</v>
      </c>
      <c r="JOO16" s="308" t="s">
        <v>53</v>
      </c>
      <c r="JOP16" s="308" t="s">
        <v>53</v>
      </c>
      <c r="JOQ16" s="308" t="s">
        <v>53</v>
      </c>
      <c r="JOR16" s="308" t="s">
        <v>53</v>
      </c>
      <c r="JOS16" s="308" t="s">
        <v>53</v>
      </c>
      <c r="JOT16" s="308" t="s">
        <v>53</v>
      </c>
      <c r="JOU16" s="308" t="s">
        <v>53</v>
      </c>
      <c r="JOV16" s="308" t="s">
        <v>53</v>
      </c>
      <c r="JOW16" s="308" t="s">
        <v>53</v>
      </c>
      <c r="JOX16" s="308" t="s">
        <v>53</v>
      </c>
      <c r="JOY16" s="308" t="s">
        <v>53</v>
      </c>
      <c r="JOZ16" s="308" t="s">
        <v>53</v>
      </c>
      <c r="JPA16" s="308" t="s">
        <v>53</v>
      </c>
      <c r="JPB16" s="308" t="s">
        <v>53</v>
      </c>
      <c r="JPC16" s="308" t="s">
        <v>53</v>
      </c>
      <c r="JPD16" s="308" t="s">
        <v>53</v>
      </c>
      <c r="JPE16" s="308" t="s">
        <v>53</v>
      </c>
      <c r="JPF16" s="308" t="s">
        <v>53</v>
      </c>
      <c r="JPG16" s="308" t="s">
        <v>53</v>
      </c>
      <c r="JPH16" s="308" t="s">
        <v>53</v>
      </c>
      <c r="JPI16" s="308" t="s">
        <v>53</v>
      </c>
      <c r="JPJ16" s="308" t="s">
        <v>53</v>
      </c>
      <c r="JPK16" s="308" t="s">
        <v>53</v>
      </c>
      <c r="JPL16" s="308" t="s">
        <v>53</v>
      </c>
      <c r="JPM16" s="308" t="s">
        <v>53</v>
      </c>
      <c r="JPN16" s="308" t="s">
        <v>53</v>
      </c>
      <c r="JPO16" s="308" t="s">
        <v>53</v>
      </c>
      <c r="JPP16" s="308" t="s">
        <v>53</v>
      </c>
      <c r="JPQ16" s="308" t="s">
        <v>53</v>
      </c>
      <c r="JPR16" s="308" t="s">
        <v>53</v>
      </c>
      <c r="JPS16" s="308" t="s">
        <v>53</v>
      </c>
      <c r="JPT16" s="308" t="s">
        <v>53</v>
      </c>
      <c r="JPU16" s="308" t="s">
        <v>53</v>
      </c>
      <c r="JPV16" s="308" t="s">
        <v>53</v>
      </c>
      <c r="JPW16" s="308" t="s">
        <v>53</v>
      </c>
      <c r="JPX16" s="308" t="s">
        <v>53</v>
      </c>
      <c r="JPY16" s="308" t="s">
        <v>53</v>
      </c>
      <c r="JPZ16" s="308" t="s">
        <v>53</v>
      </c>
      <c r="JQA16" s="308" t="s">
        <v>53</v>
      </c>
      <c r="JQB16" s="308" t="s">
        <v>53</v>
      </c>
      <c r="JQC16" s="308" t="s">
        <v>53</v>
      </c>
      <c r="JQD16" s="308" t="s">
        <v>53</v>
      </c>
      <c r="JQE16" s="308" t="s">
        <v>53</v>
      </c>
      <c r="JQF16" s="308" t="s">
        <v>53</v>
      </c>
      <c r="JQG16" s="308" t="s">
        <v>53</v>
      </c>
      <c r="JQH16" s="308" t="s">
        <v>53</v>
      </c>
      <c r="JQI16" s="308" t="s">
        <v>53</v>
      </c>
      <c r="JQJ16" s="308" t="s">
        <v>53</v>
      </c>
      <c r="JQK16" s="308" t="s">
        <v>53</v>
      </c>
      <c r="JQL16" s="308" t="s">
        <v>53</v>
      </c>
      <c r="JQM16" s="308" t="s">
        <v>53</v>
      </c>
      <c r="JQN16" s="308" t="s">
        <v>53</v>
      </c>
      <c r="JQO16" s="308" t="s">
        <v>53</v>
      </c>
      <c r="JQP16" s="308" t="s">
        <v>53</v>
      </c>
      <c r="JQQ16" s="308" t="s">
        <v>53</v>
      </c>
      <c r="JQR16" s="308" t="s">
        <v>53</v>
      </c>
      <c r="JQS16" s="308" t="s">
        <v>53</v>
      </c>
      <c r="JQT16" s="308" t="s">
        <v>53</v>
      </c>
      <c r="JQU16" s="308" t="s">
        <v>53</v>
      </c>
      <c r="JQV16" s="308" t="s">
        <v>53</v>
      </c>
      <c r="JQW16" s="308" t="s">
        <v>53</v>
      </c>
      <c r="JQX16" s="308" t="s">
        <v>53</v>
      </c>
      <c r="JQY16" s="308" t="s">
        <v>53</v>
      </c>
      <c r="JQZ16" s="308" t="s">
        <v>53</v>
      </c>
      <c r="JRA16" s="308" t="s">
        <v>53</v>
      </c>
      <c r="JRB16" s="308" t="s">
        <v>53</v>
      </c>
      <c r="JRC16" s="308" t="s">
        <v>53</v>
      </c>
      <c r="JRD16" s="308" t="s">
        <v>53</v>
      </c>
      <c r="JRE16" s="308" t="s">
        <v>53</v>
      </c>
      <c r="JRF16" s="308" t="s">
        <v>53</v>
      </c>
      <c r="JRG16" s="308" t="s">
        <v>53</v>
      </c>
      <c r="JRH16" s="308" t="s">
        <v>53</v>
      </c>
      <c r="JRI16" s="308" t="s">
        <v>53</v>
      </c>
      <c r="JRJ16" s="308" t="s">
        <v>53</v>
      </c>
      <c r="JRK16" s="308" t="s">
        <v>53</v>
      </c>
      <c r="JRL16" s="308" t="s">
        <v>53</v>
      </c>
      <c r="JRM16" s="308" t="s">
        <v>53</v>
      </c>
      <c r="JRN16" s="308" t="s">
        <v>53</v>
      </c>
      <c r="JRO16" s="308" t="s">
        <v>53</v>
      </c>
      <c r="JRP16" s="308" t="s">
        <v>53</v>
      </c>
      <c r="JRQ16" s="308" t="s">
        <v>53</v>
      </c>
      <c r="JRR16" s="308" t="s">
        <v>53</v>
      </c>
      <c r="JRS16" s="308" t="s">
        <v>53</v>
      </c>
      <c r="JRT16" s="308" t="s">
        <v>53</v>
      </c>
      <c r="JRU16" s="308" t="s">
        <v>53</v>
      </c>
      <c r="JRV16" s="308" t="s">
        <v>53</v>
      </c>
      <c r="JRW16" s="308" t="s">
        <v>53</v>
      </c>
      <c r="JRX16" s="308" t="s">
        <v>53</v>
      </c>
      <c r="JRY16" s="308" t="s">
        <v>53</v>
      </c>
      <c r="JRZ16" s="308" t="s">
        <v>53</v>
      </c>
      <c r="JSA16" s="308" t="s">
        <v>53</v>
      </c>
      <c r="JSB16" s="308" t="s">
        <v>53</v>
      </c>
      <c r="JSC16" s="308" t="s">
        <v>53</v>
      </c>
      <c r="JSD16" s="308" t="s">
        <v>53</v>
      </c>
      <c r="JSE16" s="308" t="s">
        <v>53</v>
      </c>
      <c r="JSF16" s="308" t="s">
        <v>53</v>
      </c>
      <c r="JSG16" s="308" t="s">
        <v>53</v>
      </c>
      <c r="JSH16" s="308" t="s">
        <v>53</v>
      </c>
      <c r="JSI16" s="308" t="s">
        <v>53</v>
      </c>
      <c r="JSJ16" s="308" t="s">
        <v>53</v>
      </c>
      <c r="JSK16" s="308" t="s">
        <v>53</v>
      </c>
      <c r="JSL16" s="308" t="s">
        <v>53</v>
      </c>
      <c r="JSM16" s="308" t="s">
        <v>53</v>
      </c>
      <c r="JSN16" s="308" t="s">
        <v>53</v>
      </c>
      <c r="JSO16" s="308" t="s">
        <v>53</v>
      </c>
      <c r="JSP16" s="308" t="s">
        <v>53</v>
      </c>
      <c r="JSQ16" s="308" t="s">
        <v>53</v>
      </c>
      <c r="JSR16" s="308" t="s">
        <v>53</v>
      </c>
      <c r="JSS16" s="308" t="s">
        <v>53</v>
      </c>
      <c r="JST16" s="308" t="s">
        <v>53</v>
      </c>
      <c r="JSU16" s="308" t="s">
        <v>53</v>
      </c>
      <c r="JSV16" s="308" t="s">
        <v>53</v>
      </c>
      <c r="JSW16" s="308" t="s">
        <v>53</v>
      </c>
      <c r="JSX16" s="308" t="s">
        <v>53</v>
      </c>
      <c r="JSY16" s="308" t="s">
        <v>53</v>
      </c>
      <c r="JSZ16" s="308" t="s">
        <v>53</v>
      </c>
      <c r="JTA16" s="308" t="s">
        <v>53</v>
      </c>
      <c r="JTB16" s="308" t="s">
        <v>53</v>
      </c>
      <c r="JTC16" s="308" t="s">
        <v>53</v>
      </c>
      <c r="JTD16" s="308" t="s">
        <v>53</v>
      </c>
      <c r="JTE16" s="308" t="s">
        <v>53</v>
      </c>
      <c r="JTF16" s="308" t="s">
        <v>53</v>
      </c>
      <c r="JTG16" s="308" t="s">
        <v>53</v>
      </c>
      <c r="JTH16" s="308" t="s">
        <v>53</v>
      </c>
      <c r="JTI16" s="308" t="s">
        <v>53</v>
      </c>
      <c r="JTJ16" s="308" t="s">
        <v>53</v>
      </c>
      <c r="JTK16" s="308" t="s">
        <v>53</v>
      </c>
      <c r="JTL16" s="308" t="s">
        <v>53</v>
      </c>
      <c r="JTM16" s="308" t="s">
        <v>53</v>
      </c>
      <c r="JTN16" s="308" t="s">
        <v>53</v>
      </c>
      <c r="JTO16" s="308" t="s">
        <v>53</v>
      </c>
      <c r="JTP16" s="308" t="s">
        <v>53</v>
      </c>
      <c r="JTQ16" s="308" t="s">
        <v>53</v>
      </c>
      <c r="JTR16" s="308" t="s">
        <v>53</v>
      </c>
      <c r="JTS16" s="308" t="s">
        <v>53</v>
      </c>
      <c r="JTT16" s="308" t="s">
        <v>53</v>
      </c>
      <c r="JTU16" s="308" t="s">
        <v>53</v>
      </c>
      <c r="JTV16" s="308" t="s">
        <v>53</v>
      </c>
      <c r="JTW16" s="308" t="s">
        <v>53</v>
      </c>
      <c r="JTX16" s="308" t="s">
        <v>53</v>
      </c>
      <c r="JTY16" s="308" t="s">
        <v>53</v>
      </c>
      <c r="JTZ16" s="308" t="s">
        <v>53</v>
      </c>
      <c r="JUA16" s="308" t="s">
        <v>53</v>
      </c>
      <c r="JUB16" s="308" t="s">
        <v>53</v>
      </c>
      <c r="JUC16" s="308" t="s">
        <v>53</v>
      </c>
      <c r="JUD16" s="308" t="s">
        <v>53</v>
      </c>
      <c r="JUE16" s="308" t="s">
        <v>53</v>
      </c>
      <c r="JUF16" s="308" t="s">
        <v>53</v>
      </c>
      <c r="JUG16" s="308" t="s">
        <v>53</v>
      </c>
      <c r="JUH16" s="308" t="s">
        <v>53</v>
      </c>
      <c r="JUI16" s="308" t="s">
        <v>53</v>
      </c>
      <c r="JUJ16" s="308" t="s">
        <v>53</v>
      </c>
      <c r="JUK16" s="308" t="s">
        <v>53</v>
      </c>
      <c r="JUL16" s="308" t="s">
        <v>53</v>
      </c>
      <c r="JUM16" s="308" t="s">
        <v>53</v>
      </c>
      <c r="JUN16" s="308" t="s">
        <v>53</v>
      </c>
      <c r="JUO16" s="308" t="s">
        <v>53</v>
      </c>
      <c r="JUP16" s="308" t="s">
        <v>53</v>
      </c>
      <c r="JUQ16" s="308" t="s">
        <v>53</v>
      </c>
      <c r="JUR16" s="308" t="s">
        <v>53</v>
      </c>
      <c r="JUS16" s="308" t="s">
        <v>53</v>
      </c>
      <c r="JUT16" s="308" t="s">
        <v>53</v>
      </c>
      <c r="JUU16" s="308" t="s">
        <v>53</v>
      </c>
      <c r="JUV16" s="308" t="s">
        <v>53</v>
      </c>
      <c r="JUW16" s="308" t="s">
        <v>53</v>
      </c>
      <c r="JUX16" s="308" t="s">
        <v>53</v>
      </c>
      <c r="JUY16" s="308" t="s">
        <v>53</v>
      </c>
      <c r="JUZ16" s="308" t="s">
        <v>53</v>
      </c>
      <c r="JVA16" s="308" t="s">
        <v>53</v>
      </c>
      <c r="JVB16" s="308" t="s">
        <v>53</v>
      </c>
      <c r="JVC16" s="308" t="s">
        <v>53</v>
      </c>
      <c r="JVD16" s="308" t="s">
        <v>53</v>
      </c>
      <c r="JVE16" s="308" t="s">
        <v>53</v>
      </c>
      <c r="JVF16" s="308" t="s">
        <v>53</v>
      </c>
      <c r="JVG16" s="308" t="s">
        <v>53</v>
      </c>
      <c r="JVH16" s="308" t="s">
        <v>53</v>
      </c>
      <c r="JVI16" s="308" t="s">
        <v>53</v>
      </c>
      <c r="JVJ16" s="308" t="s">
        <v>53</v>
      </c>
      <c r="JVK16" s="308" t="s">
        <v>53</v>
      </c>
      <c r="JVL16" s="308" t="s">
        <v>53</v>
      </c>
      <c r="JVM16" s="308" t="s">
        <v>53</v>
      </c>
      <c r="JVN16" s="308" t="s">
        <v>53</v>
      </c>
      <c r="JVO16" s="308" t="s">
        <v>53</v>
      </c>
      <c r="JVP16" s="308" t="s">
        <v>53</v>
      </c>
      <c r="JVQ16" s="308" t="s">
        <v>53</v>
      </c>
      <c r="JVR16" s="308" t="s">
        <v>53</v>
      </c>
      <c r="JVS16" s="308" t="s">
        <v>53</v>
      </c>
      <c r="JVT16" s="308" t="s">
        <v>53</v>
      </c>
      <c r="JVU16" s="308" t="s">
        <v>53</v>
      </c>
      <c r="JVV16" s="308" t="s">
        <v>53</v>
      </c>
      <c r="JVW16" s="308" t="s">
        <v>53</v>
      </c>
      <c r="JVX16" s="308" t="s">
        <v>53</v>
      </c>
      <c r="JVY16" s="308" t="s">
        <v>53</v>
      </c>
      <c r="JVZ16" s="308" t="s">
        <v>53</v>
      </c>
      <c r="JWA16" s="308" t="s">
        <v>53</v>
      </c>
      <c r="JWB16" s="308" t="s">
        <v>53</v>
      </c>
      <c r="JWC16" s="308" t="s">
        <v>53</v>
      </c>
      <c r="JWD16" s="308" t="s">
        <v>53</v>
      </c>
      <c r="JWE16" s="308" t="s">
        <v>53</v>
      </c>
      <c r="JWF16" s="308" t="s">
        <v>53</v>
      </c>
      <c r="JWG16" s="308" t="s">
        <v>53</v>
      </c>
      <c r="JWH16" s="308" t="s">
        <v>53</v>
      </c>
      <c r="JWI16" s="308" t="s">
        <v>53</v>
      </c>
      <c r="JWJ16" s="308" t="s">
        <v>53</v>
      </c>
      <c r="JWK16" s="308" t="s">
        <v>53</v>
      </c>
      <c r="JWL16" s="308" t="s">
        <v>53</v>
      </c>
      <c r="JWM16" s="308" t="s">
        <v>53</v>
      </c>
      <c r="JWN16" s="308" t="s">
        <v>53</v>
      </c>
      <c r="JWO16" s="308" t="s">
        <v>53</v>
      </c>
      <c r="JWP16" s="308" t="s">
        <v>53</v>
      </c>
      <c r="JWQ16" s="308" t="s">
        <v>53</v>
      </c>
      <c r="JWR16" s="308" t="s">
        <v>53</v>
      </c>
      <c r="JWS16" s="308" t="s">
        <v>53</v>
      </c>
      <c r="JWT16" s="308" t="s">
        <v>53</v>
      </c>
      <c r="JWU16" s="308" t="s">
        <v>53</v>
      </c>
      <c r="JWV16" s="308" t="s">
        <v>53</v>
      </c>
      <c r="JWW16" s="308" t="s">
        <v>53</v>
      </c>
      <c r="JWX16" s="308" t="s">
        <v>53</v>
      </c>
      <c r="JWY16" s="308" t="s">
        <v>53</v>
      </c>
      <c r="JWZ16" s="308" t="s">
        <v>53</v>
      </c>
      <c r="JXA16" s="308" t="s">
        <v>53</v>
      </c>
      <c r="JXB16" s="308" t="s">
        <v>53</v>
      </c>
      <c r="JXC16" s="308" t="s">
        <v>53</v>
      </c>
      <c r="JXD16" s="308" t="s">
        <v>53</v>
      </c>
      <c r="JXE16" s="308" t="s">
        <v>53</v>
      </c>
      <c r="JXF16" s="308" t="s">
        <v>53</v>
      </c>
      <c r="JXG16" s="308" t="s">
        <v>53</v>
      </c>
      <c r="JXH16" s="308" t="s">
        <v>53</v>
      </c>
      <c r="JXI16" s="308" t="s">
        <v>53</v>
      </c>
      <c r="JXJ16" s="308" t="s">
        <v>53</v>
      </c>
      <c r="JXK16" s="308" t="s">
        <v>53</v>
      </c>
      <c r="JXL16" s="308" t="s">
        <v>53</v>
      </c>
      <c r="JXM16" s="308" t="s">
        <v>53</v>
      </c>
      <c r="JXN16" s="308" t="s">
        <v>53</v>
      </c>
      <c r="JXO16" s="308" t="s">
        <v>53</v>
      </c>
      <c r="JXP16" s="308" t="s">
        <v>53</v>
      </c>
      <c r="JXQ16" s="308" t="s">
        <v>53</v>
      </c>
      <c r="JXR16" s="308" t="s">
        <v>53</v>
      </c>
      <c r="JXS16" s="308" t="s">
        <v>53</v>
      </c>
      <c r="JXT16" s="308" t="s">
        <v>53</v>
      </c>
      <c r="JXU16" s="308" t="s">
        <v>53</v>
      </c>
      <c r="JXV16" s="308" t="s">
        <v>53</v>
      </c>
      <c r="JXW16" s="308" t="s">
        <v>53</v>
      </c>
      <c r="JXX16" s="308" t="s">
        <v>53</v>
      </c>
      <c r="JXY16" s="308" t="s">
        <v>53</v>
      </c>
      <c r="JXZ16" s="308" t="s">
        <v>53</v>
      </c>
      <c r="JYA16" s="308" t="s">
        <v>53</v>
      </c>
      <c r="JYB16" s="308" t="s">
        <v>53</v>
      </c>
      <c r="JYC16" s="308" t="s">
        <v>53</v>
      </c>
      <c r="JYD16" s="308" t="s">
        <v>53</v>
      </c>
      <c r="JYE16" s="308" t="s">
        <v>53</v>
      </c>
      <c r="JYF16" s="308" t="s">
        <v>53</v>
      </c>
      <c r="JYG16" s="308" t="s">
        <v>53</v>
      </c>
      <c r="JYH16" s="308" t="s">
        <v>53</v>
      </c>
      <c r="JYI16" s="308" t="s">
        <v>53</v>
      </c>
      <c r="JYJ16" s="308" t="s">
        <v>53</v>
      </c>
      <c r="JYK16" s="308" t="s">
        <v>53</v>
      </c>
      <c r="JYL16" s="308" t="s">
        <v>53</v>
      </c>
      <c r="JYM16" s="308" t="s">
        <v>53</v>
      </c>
      <c r="JYN16" s="308" t="s">
        <v>53</v>
      </c>
      <c r="JYO16" s="308" t="s">
        <v>53</v>
      </c>
      <c r="JYP16" s="308" t="s">
        <v>53</v>
      </c>
      <c r="JYQ16" s="308" t="s">
        <v>53</v>
      </c>
      <c r="JYR16" s="308" t="s">
        <v>53</v>
      </c>
      <c r="JYS16" s="308" t="s">
        <v>53</v>
      </c>
      <c r="JYT16" s="308" t="s">
        <v>53</v>
      </c>
      <c r="JYU16" s="308" t="s">
        <v>53</v>
      </c>
      <c r="JYV16" s="308" t="s">
        <v>53</v>
      </c>
      <c r="JYW16" s="308" t="s">
        <v>53</v>
      </c>
      <c r="JYX16" s="308" t="s">
        <v>53</v>
      </c>
      <c r="JYY16" s="308" t="s">
        <v>53</v>
      </c>
      <c r="JYZ16" s="308" t="s">
        <v>53</v>
      </c>
      <c r="JZA16" s="308" t="s">
        <v>53</v>
      </c>
      <c r="JZB16" s="308" t="s">
        <v>53</v>
      </c>
      <c r="JZC16" s="308" t="s">
        <v>53</v>
      </c>
      <c r="JZD16" s="308" t="s">
        <v>53</v>
      </c>
      <c r="JZE16" s="308" t="s">
        <v>53</v>
      </c>
      <c r="JZF16" s="308" t="s">
        <v>53</v>
      </c>
      <c r="JZG16" s="308" t="s">
        <v>53</v>
      </c>
      <c r="JZH16" s="308" t="s">
        <v>53</v>
      </c>
      <c r="JZI16" s="308" t="s">
        <v>53</v>
      </c>
      <c r="JZJ16" s="308" t="s">
        <v>53</v>
      </c>
      <c r="JZK16" s="308" t="s">
        <v>53</v>
      </c>
      <c r="JZL16" s="308" t="s">
        <v>53</v>
      </c>
      <c r="JZM16" s="308" t="s">
        <v>53</v>
      </c>
      <c r="JZN16" s="308" t="s">
        <v>53</v>
      </c>
      <c r="JZO16" s="308" t="s">
        <v>53</v>
      </c>
      <c r="JZP16" s="308" t="s">
        <v>53</v>
      </c>
      <c r="JZQ16" s="308" t="s">
        <v>53</v>
      </c>
      <c r="JZR16" s="308" t="s">
        <v>53</v>
      </c>
      <c r="JZS16" s="308" t="s">
        <v>53</v>
      </c>
      <c r="JZT16" s="308" t="s">
        <v>53</v>
      </c>
      <c r="JZU16" s="308" t="s">
        <v>53</v>
      </c>
      <c r="JZV16" s="308" t="s">
        <v>53</v>
      </c>
      <c r="JZW16" s="308" t="s">
        <v>53</v>
      </c>
      <c r="JZX16" s="308" t="s">
        <v>53</v>
      </c>
      <c r="JZY16" s="308" t="s">
        <v>53</v>
      </c>
      <c r="JZZ16" s="308" t="s">
        <v>53</v>
      </c>
      <c r="KAA16" s="308" t="s">
        <v>53</v>
      </c>
      <c r="KAB16" s="308" t="s">
        <v>53</v>
      </c>
      <c r="KAC16" s="308" t="s">
        <v>53</v>
      </c>
      <c r="KAD16" s="308" t="s">
        <v>53</v>
      </c>
      <c r="KAE16" s="308" t="s">
        <v>53</v>
      </c>
      <c r="KAF16" s="308" t="s">
        <v>53</v>
      </c>
      <c r="KAG16" s="308" t="s">
        <v>53</v>
      </c>
      <c r="KAH16" s="308" t="s">
        <v>53</v>
      </c>
      <c r="KAI16" s="308" t="s">
        <v>53</v>
      </c>
      <c r="KAJ16" s="308" t="s">
        <v>53</v>
      </c>
      <c r="KAK16" s="308" t="s">
        <v>53</v>
      </c>
      <c r="KAL16" s="308" t="s">
        <v>53</v>
      </c>
      <c r="KAM16" s="308" t="s">
        <v>53</v>
      </c>
      <c r="KAN16" s="308" t="s">
        <v>53</v>
      </c>
      <c r="KAO16" s="308" t="s">
        <v>53</v>
      </c>
      <c r="KAP16" s="308" t="s">
        <v>53</v>
      </c>
      <c r="KAQ16" s="308" t="s">
        <v>53</v>
      </c>
      <c r="KAR16" s="308" t="s">
        <v>53</v>
      </c>
      <c r="KAS16" s="308" t="s">
        <v>53</v>
      </c>
      <c r="KAT16" s="308" t="s">
        <v>53</v>
      </c>
      <c r="KAU16" s="308" t="s">
        <v>53</v>
      </c>
      <c r="KAV16" s="308" t="s">
        <v>53</v>
      </c>
      <c r="KAW16" s="308" t="s">
        <v>53</v>
      </c>
      <c r="KAX16" s="308" t="s">
        <v>53</v>
      </c>
      <c r="KAY16" s="308" t="s">
        <v>53</v>
      </c>
      <c r="KAZ16" s="308" t="s">
        <v>53</v>
      </c>
      <c r="KBA16" s="308" t="s">
        <v>53</v>
      </c>
      <c r="KBB16" s="308" t="s">
        <v>53</v>
      </c>
      <c r="KBC16" s="308" t="s">
        <v>53</v>
      </c>
      <c r="KBD16" s="308" t="s">
        <v>53</v>
      </c>
      <c r="KBE16" s="308" t="s">
        <v>53</v>
      </c>
      <c r="KBF16" s="308" t="s">
        <v>53</v>
      </c>
      <c r="KBG16" s="308" t="s">
        <v>53</v>
      </c>
      <c r="KBH16" s="308" t="s">
        <v>53</v>
      </c>
      <c r="KBI16" s="308" t="s">
        <v>53</v>
      </c>
      <c r="KBJ16" s="308" t="s">
        <v>53</v>
      </c>
      <c r="KBK16" s="308" t="s">
        <v>53</v>
      </c>
      <c r="KBL16" s="308" t="s">
        <v>53</v>
      </c>
      <c r="KBM16" s="308" t="s">
        <v>53</v>
      </c>
      <c r="KBN16" s="308" t="s">
        <v>53</v>
      </c>
      <c r="KBO16" s="308" t="s">
        <v>53</v>
      </c>
      <c r="KBP16" s="308" t="s">
        <v>53</v>
      </c>
      <c r="KBQ16" s="308" t="s">
        <v>53</v>
      </c>
      <c r="KBR16" s="308" t="s">
        <v>53</v>
      </c>
      <c r="KBS16" s="308" t="s">
        <v>53</v>
      </c>
      <c r="KBT16" s="308" t="s">
        <v>53</v>
      </c>
      <c r="KBU16" s="308" t="s">
        <v>53</v>
      </c>
      <c r="KBV16" s="308" t="s">
        <v>53</v>
      </c>
      <c r="KBW16" s="308" t="s">
        <v>53</v>
      </c>
      <c r="KBX16" s="308" t="s">
        <v>53</v>
      </c>
      <c r="KBY16" s="308" t="s">
        <v>53</v>
      </c>
      <c r="KBZ16" s="308" t="s">
        <v>53</v>
      </c>
      <c r="KCA16" s="308" t="s">
        <v>53</v>
      </c>
      <c r="KCB16" s="308" t="s">
        <v>53</v>
      </c>
      <c r="KCC16" s="308" t="s">
        <v>53</v>
      </c>
      <c r="KCD16" s="308" t="s">
        <v>53</v>
      </c>
      <c r="KCE16" s="308" t="s">
        <v>53</v>
      </c>
      <c r="KCF16" s="308" t="s">
        <v>53</v>
      </c>
      <c r="KCG16" s="308" t="s">
        <v>53</v>
      </c>
      <c r="KCH16" s="308" t="s">
        <v>53</v>
      </c>
      <c r="KCI16" s="308" t="s">
        <v>53</v>
      </c>
      <c r="KCJ16" s="308" t="s">
        <v>53</v>
      </c>
      <c r="KCK16" s="308" t="s">
        <v>53</v>
      </c>
      <c r="KCL16" s="308" t="s">
        <v>53</v>
      </c>
      <c r="KCM16" s="308" t="s">
        <v>53</v>
      </c>
      <c r="KCN16" s="308" t="s">
        <v>53</v>
      </c>
      <c r="KCO16" s="308" t="s">
        <v>53</v>
      </c>
      <c r="KCP16" s="308" t="s">
        <v>53</v>
      </c>
      <c r="KCQ16" s="308" t="s">
        <v>53</v>
      </c>
      <c r="KCR16" s="308" t="s">
        <v>53</v>
      </c>
      <c r="KCS16" s="308" t="s">
        <v>53</v>
      </c>
      <c r="KCT16" s="308" t="s">
        <v>53</v>
      </c>
      <c r="KCU16" s="308" t="s">
        <v>53</v>
      </c>
      <c r="KCV16" s="308" t="s">
        <v>53</v>
      </c>
      <c r="KCW16" s="308" t="s">
        <v>53</v>
      </c>
      <c r="KCX16" s="308" t="s">
        <v>53</v>
      </c>
      <c r="KCY16" s="308" t="s">
        <v>53</v>
      </c>
      <c r="KCZ16" s="308" t="s">
        <v>53</v>
      </c>
      <c r="KDA16" s="308" t="s">
        <v>53</v>
      </c>
      <c r="KDB16" s="308" t="s">
        <v>53</v>
      </c>
      <c r="KDC16" s="308" t="s">
        <v>53</v>
      </c>
      <c r="KDD16" s="308" t="s">
        <v>53</v>
      </c>
      <c r="KDE16" s="308" t="s">
        <v>53</v>
      </c>
      <c r="KDF16" s="308" t="s">
        <v>53</v>
      </c>
      <c r="KDG16" s="308" t="s">
        <v>53</v>
      </c>
      <c r="KDH16" s="308" t="s">
        <v>53</v>
      </c>
      <c r="KDI16" s="308" t="s">
        <v>53</v>
      </c>
      <c r="KDJ16" s="308" t="s">
        <v>53</v>
      </c>
      <c r="KDK16" s="308" t="s">
        <v>53</v>
      </c>
      <c r="KDL16" s="308" t="s">
        <v>53</v>
      </c>
      <c r="KDM16" s="308" t="s">
        <v>53</v>
      </c>
      <c r="KDN16" s="308" t="s">
        <v>53</v>
      </c>
      <c r="KDO16" s="308" t="s">
        <v>53</v>
      </c>
      <c r="KDP16" s="308" t="s">
        <v>53</v>
      </c>
      <c r="KDQ16" s="308" t="s">
        <v>53</v>
      </c>
      <c r="KDR16" s="308" t="s">
        <v>53</v>
      </c>
      <c r="KDS16" s="308" t="s">
        <v>53</v>
      </c>
      <c r="KDT16" s="308" t="s">
        <v>53</v>
      </c>
      <c r="KDU16" s="308" t="s">
        <v>53</v>
      </c>
      <c r="KDV16" s="308" t="s">
        <v>53</v>
      </c>
      <c r="KDW16" s="308" t="s">
        <v>53</v>
      </c>
      <c r="KDX16" s="308" t="s">
        <v>53</v>
      </c>
      <c r="KDY16" s="308" t="s">
        <v>53</v>
      </c>
      <c r="KDZ16" s="308" t="s">
        <v>53</v>
      </c>
      <c r="KEA16" s="308" t="s">
        <v>53</v>
      </c>
      <c r="KEB16" s="308" t="s">
        <v>53</v>
      </c>
      <c r="KEC16" s="308" t="s">
        <v>53</v>
      </c>
      <c r="KED16" s="308" t="s">
        <v>53</v>
      </c>
      <c r="KEE16" s="308" t="s">
        <v>53</v>
      </c>
      <c r="KEF16" s="308" t="s">
        <v>53</v>
      </c>
      <c r="KEG16" s="308" t="s">
        <v>53</v>
      </c>
      <c r="KEH16" s="308" t="s">
        <v>53</v>
      </c>
      <c r="KEI16" s="308" t="s">
        <v>53</v>
      </c>
      <c r="KEJ16" s="308" t="s">
        <v>53</v>
      </c>
      <c r="KEK16" s="308" t="s">
        <v>53</v>
      </c>
      <c r="KEL16" s="308" t="s">
        <v>53</v>
      </c>
      <c r="KEM16" s="308" t="s">
        <v>53</v>
      </c>
      <c r="KEN16" s="308" t="s">
        <v>53</v>
      </c>
      <c r="KEO16" s="308" t="s">
        <v>53</v>
      </c>
      <c r="KEP16" s="308" t="s">
        <v>53</v>
      </c>
      <c r="KEQ16" s="308" t="s">
        <v>53</v>
      </c>
      <c r="KER16" s="308" t="s">
        <v>53</v>
      </c>
      <c r="KES16" s="308" t="s">
        <v>53</v>
      </c>
      <c r="KET16" s="308" t="s">
        <v>53</v>
      </c>
      <c r="KEU16" s="308" t="s">
        <v>53</v>
      </c>
      <c r="KEV16" s="308" t="s">
        <v>53</v>
      </c>
      <c r="KEW16" s="308" t="s">
        <v>53</v>
      </c>
      <c r="KEX16" s="308" t="s">
        <v>53</v>
      </c>
      <c r="KEY16" s="308" t="s">
        <v>53</v>
      </c>
      <c r="KEZ16" s="308" t="s">
        <v>53</v>
      </c>
      <c r="KFA16" s="308" t="s">
        <v>53</v>
      </c>
      <c r="KFB16" s="308" t="s">
        <v>53</v>
      </c>
      <c r="KFC16" s="308" t="s">
        <v>53</v>
      </c>
      <c r="KFD16" s="308" t="s">
        <v>53</v>
      </c>
      <c r="KFE16" s="308" t="s">
        <v>53</v>
      </c>
      <c r="KFF16" s="308" t="s">
        <v>53</v>
      </c>
      <c r="KFG16" s="308" t="s">
        <v>53</v>
      </c>
      <c r="KFH16" s="308" t="s">
        <v>53</v>
      </c>
      <c r="KFI16" s="308" t="s">
        <v>53</v>
      </c>
      <c r="KFJ16" s="308" t="s">
        <v>53</v>
      </c>
      <c r="KFK16" s="308" t="s">
        <v>53</v>
      </c>
      <c r="KFL16" s="308" t="s">
        <v>53</v>
      </c>
      <c r="KFM16" s="308" t="s">
        <v>53</v>
      </c>
      <c r="KFN16" s="308" t="s">
        <v>53</v>
      </c>
      <c r="KFO16" s="308" t="s">
        <v>53</v>
      </c>
      <c r="KFP16" s="308" t="s">
        <v>53</v>
      </c>
      <c r="KFQ16" s="308" t="s">
        <v>53</v>
      </c>
      <c r="KFR16" s="308" t="s">
        <v>53</v>
      </c>
      <c r="KFS16" s="308" t="s">
        <v>53</v>
      </c>
      <c r="KFT16" s="308" t="s">
        <v>53</v>
      </c>
      <c r="KFU16" s="308" t="s">
        <v>53</v>
      </c>
      <c r="KFV16" s="308" t="s">
        <v>53</v>
      </c>
      <c r="KFW16" s="308" t="s">
        <v>53</v>
      </c>
      <c r="KFX16" s="308" t="s">
        <v>53</v>
      </c>
      <c r="KFY16" s="308" t="s">
        <v>53</v>
      </c>
      <c r="KFZ16" s="308" t="s">
        <v>53</v>
      </c>
      <c r="KGA16" s="308" t="s">
        <v>53</v>
      </c>
      <c r="KGB16" s="308" t="s">
        <v>53</v>
      </c>
      <c r="KGC16" s="308" t="s">
        <v>53</v>
      </c>
      <c r="KGD16" s="308" t="s">
        <v>53</v>
      </c>
      <c r="KGE16" s="308" t="s">
        <v>53</v>
      </c>
      <c r="KGF16" s="308" t="s">
        <v>53</v>
      </c>
      <c r="KGG16" s="308" t="s">
        <v>53</v>
      </c>
      <c r="KGH16" s="308" t="s">
        <v>53</v>
      </c>
      <c r="KGI16" s="308" t="s">
        <v>53</v>
      </c>
      <c r="KGJ16" s="308" t="s">
        <v>53</v>
      </c>
      <c r="KGK16" s="308" t="s">
        <v>53</v>
      </c>
      <c r="KGL16" s="308" t="s">
        <v>53</v>
      </c>
      <c r="KGM16" s="308" t="s">
        <v>53</v>
      </c>
      <c r="KGN16" s="308" t="s">
        <v>53</v>
      </c>
      <c r="KGO16" s="308" t="s">
        <v>53</v>
      </c>
      <c r="KGP16" s="308" t="s">
        <v>53</v>
      </c>
      <c r="KGQ16" s="308" t="s">
        <v>53</v>
      </c>
      <c r="KGR16" s="308" t="s">
        <v>53</v>
      </c>
      <c r="KGS16" s="308" t="s">
        <v>53</v>
      </c>
      <c r="KGT16" s="308" t="s">
        <v>53</v>
      </c>
      <c r="KGU16" s="308" t="s">
        <v>53</v>
      </c>
      <c r="KGV16" s="308" t="s">
        <v>53</v>
      </c>
      <c r="KGW16" s="308" t="s">
        <v>53</v>
      </c>
      <c r="KGX16" s="308" t="s">
        <v>53</v>
      </c>
      <c r="KGY16" s="308" t="s">
        <v>53</v>
      </c>
      <c r="KGZ16" s="308" t="s">
        <v>53</v>
      </c>
      <c r="KHA16" s="308" t="s">
        <v>53</v>
      </c>
      <c r="KHB16" s="308" t="s">
        <v>53</v>
      </c>
      <c r="KHC16" s="308" t="s">
        <v>53</v>
      </c>
      <c r="KHD16" s="308" t="s">
        <v>53</v>
      </c>
      <c r="KHE16" s="308" t="s">
        <v>53</v>
      </c>
      <c r="KHF16" s="308" t="s">
        <v>53</v>
      </c>
      <c r="KHG16" s="308" t="s">
        <v>53</v>
      </c>
      <c r="KHH16" s="308" t="s">
        <v>53</v>
      </c>
      <c r="KHI16" s="308" t="s">
        <v>53</v>
      </c>
      <c r="KHJ16" s="308" t="s">
        <v>53</v>
      </c>
      <c r="KHK16" s="308" t="s">
        <v>53</v>
      </c>
      <c r="KHL16" s="308" t="s">
        <v>53</v>
      </c>
      <c r="KHM16" s="308" t="s">
        <v>53</v>
      </c>
      <c r="KHN16" s="308" t="s">
        <v>53</v>
      </c>
      <c r="KHO16" s="308" t="s">
        <v>53</v>
      </c>
      <c r="KHP16" s="308" t="s">
        <v>53</v>
      </c>
      <c r="KHQ16" s="308" t="s">
        <v>53</v>
      </c>
      <c r="KHR16" s="308" t="s">
        <v>53</v>
      </c>
      <c r="KHS16" s="308" t="s">
        <v>53</v>
      </c>
      <c r="KHT16" s="308" t="s">
        <v>53</v>
      </c>
      <c r="KHU16" s="308" t="s">
        <v>53</v>
      </c>
      <c r="KHV16" s="308" t="s">
        <v>53</v>
      </c>
      <c r="KHW16" s="308" t="s">
        <v>53</v>
      </c>
      <c r="KHX16" s="308" t="s">
        <v>53</v>
      </c>
      <c r="KHY16" s="308" t="s">
        <v>53</v>
      </c>
      <c r="KHZ16" s="308" t="s">
        <v>53</v>
      </c>
      <c r="KIA16" s="308" t="s">
        <v>53</v>
      </c>
      <c r="KIB16" s="308" t="s">
        <v>53</v>
      </c>
      <c r="KIC16" s="308" t="s">
        <v>53</v>
      </c>
      <c r="KID16" s="308" t="s">
        <v>53</v>
      </c>
      <c r="KIE16" s="308" t="s">
        <v>53</v>
      </c>
      <c r="KIF16" s="308" t="s">
        <v>53</v>
      </c>
      <c r="KIG16" s="308" t="s">
        <v>53</v>
      </c>
      <c r="KIH16" s="308" t="s">
        <v>53</v>
      </c>
      <c r="KII16" s="308" t="s">
        <v>53</v>
      </c>
      <c r="KIJ16" s="308" t="s">
        <v>53</v>
      </c>
      <c r="KIK16" s="308" t="s">
        <v>53</v>
      </c>
      <c r="KIL16" s="308" t="s">
        <v>53</v>
      </c>
      <c r="KIM16" s="308" t="s">
        <v>53</v>
      </c>
      <c r="KIN16" s="308" t="s">
        <v>53</v>
      </c>
      <c r="KIO16" s="308" t="s">
        <v>53</v>
      </c>
      <c r="KIP16" s="308" t="s">
        <v>53</v>
      </c>
      <c r="KIQ16" s="308" t="s">
        <v>53</v>
      </c>
      <c r="KIR16" s="308" t="s">
        <v>53</v>
      </c>
      <c r="KIS16" s="308" t="s">
        <v>53</v>
      </c>
      <c r="KIT16" s="308" t="s">
        <v>53</v>
      </c>
      <c r="KIU16" s="308" t="s">
        <v>53</v>
      </c>
      <c r="KIV16" s="308" t="s">
        <v>53</v>
      </c>
      <c r="KIW16" s="308" t="s">
        <v>53</v>
      </c>
      <c r="KIX16" s="308" t="s">
        <v>53</v>
      </c>
      <c r="KIY16" s="308" t="s">
        <v>53</v>
      </c>
      <c r="KIZ16" s="308" t="s">
        <v>53</v>
      </c>
      <c r="KJA16" s="308" t="s">
        <v>53</v>
      </c>
      <c r="KJB16" s="308" t="s">
        <v>53</v>
      </c>
      <c r="KJC16" s="308" t="s">
        <v>53</v>
      </c>
      <c r="KJD16" s="308" t="s">
        <v>53</v>
      </c>
      <c r="KJE16" s="308" t="s">
        <v>53</v>
      </c>
      <c r="KJF16" s="308" t="s">
        <v>53</v>
      </c>
      <c r="KJG16" s="308" t="s">
        <v>53</v>
      </c>
      <c r="KJH16" s="308" t="s">
        <v>53</v>
      </c>
      <c r="KJI16" s="308" t="s">
        <v>53</v>
      </c>
      <c r="KJJ16" s="308" t="s">
        <v>53</v>
      </c>
      <c r="KJK16" s="308" t="s">
        <v>53</v>
      </c>
      <c r="KJL16" s="308" t="s">
        <v>53</v>
      </c>
      <c r="KJM16" s="308" t="s">
        <v>53</v>
      </c>
      <c r="KJN16" s="308" t="s">
        <v>53</v>
      </c>
      <c r="KJO16" s="308" t="s">
        <v>53</v>
      </c>
      <c r="KJP16" s="308" t="s">
        <v>53</v>
      </c>
      <c r="KJQ16" s="308" t="s">
        <v>53</v>
      </c>
      <c r="KJR16" s="308" t="s">
        <v>53</v>
      </c>
      <c r="KJS16" s="308" t="s">
        <v>53</v>
      </c>
      <c r="KJT16" s="308" t="s">
        <v>53</v>
      </c>
      <c r="KJU16" s="308" t="s">
        <v>53</v>
      </c>
      <c r="KJV16" s="308" t="s">
        <v>53</v>
      </c>
      <c r="KJW16" s="308" t="s">
        <v>53</v>
      </c>
      <c r="KJX16" s="308" t="s">
        <v>53</v>
      </c>
      <c r="KJY16" s="308" t="s">
        <v>53</v>
      </c>
      <c r="KJZ16" s="308" t="s">
        <v>53</v>
      </c>
      <c r="KKA16" s="308" t="s">
        <v>53</v>
      </c>
      <c r="KKB16" s="308" t="s">
        <v>53</v>
      </c>
      <c r="KKC16" s="308" t="s">
        <v>53</v>
      </c>
      <c r="KKD16" s="308" t="s">
        <v>53</v>
      </c>
      <c r="KKE16" s="308" t="s">
        <v>53</v>
      </c>
      <c r="KKF16" s="308" t="s">
        <v>53</v>
      </c>
      <c r="KKG16" s="308" t="s">
        <v>53</v>
      </c>
      <c r="KKH16" s="308" t="s">
        <v>53</v>
      </c>
      <c r="KKI16" s="308" t="s">
        <v>53</v>
      </c>
      <c r="KKJ16" s="308" t="s">
        <v>53</v>
      </c>
      <c r="KKK16" s="308" t="s">
        <v>53</v>
      </c>
      <c r="KKL16" s="308" t="s">
        <v>53</v>
      </c>
      <c r="KKM16" s="308" t="s">
        <v>53</v>
      </c>
      <c r="KKN16" s="308" t="s">
        <v>53</v>
      </c>
      <c r="KKO16" s="308" t="s">
        <v>53</v>
      </c>
      <c r="KKP16" s="308" t="s">
        <v>53</v>
      </c>
      <c r="KKQ16" s="308" t="s">
        <v>53</v>
      </c>
      <c r="KKR16" s="308" t="s">
        <v>53</v>
      </c>
      <c r="KKS16" s="308" t="s">
        <v>53</v>
      </c>
      <c r="KKT16" s="308" t="s">
        <v>53</v>
      </c>
      <c r="KKU16" s="308" t="s">
        <v>53</v>
      </c>
      <c r="KKV16" s="308" t="s">
        <v>53</v>
      </c>
      <c r="KKW16" s="308" t="s">
        <v>53</v>
      </c>
      <c r="KKX16" s="308" t="s">
        <v>53</v>
      </c>
      <c r="KKY16" s="308" t="s">
        <v>53</v>
      </c>
      <c r="KKZ16" s="308" t="s">
        <v>53</v>
      </c>
      <c r="KLA16" s="308" t="s">
        <v>53</v>
      </c>
      <c r="KLB16" s="308" t="s">
        <v>53</v>
      </c>
      <c r="KLC16" s="308" t="s">
        <v>53</v>
      </c>
      <c r="KLD16" s="308" t="s">
        <v>53</v>
      </c>
      <c r="KLE16" s="308" t="s">
        <v>53</v>
      </c>
      <c r="KLF16" s="308" t="s">
        <v>53</v>
      </c>
      <c r="KLG16" s="308" t="s">
        <v>53</v>
      </c>
      <c r="KLH16" s="308" t="s">
        <v>53</v>
      </c>
      <c r="KLI16" s="308" t="s">
        <v>53</v>
      </c>
      <c r="KLJ16" s="308" t="s">
        <v>53</v>
      </c>
      <c r="KLK16" s="308" t="s">
        <v>53</v>
      </c>
      <c r="KLL16" s="308" t="s">
        <v>53</v>
      </c>
      <c r="KLM16" s="308" t="s">
        <v>53</v>
      </c>
      <c r="KLN16" s="308" t="s">
        <v>53</v>
      </c>
      <c r="KLO16" s="308" t="s">
        <v>53</v>
      </c>
      <c r="KLP16" s="308" t="s">
        <v>53</v>
      </c>
      <c r="KLQ16" s="308" t="s">
        <v>53</v>
      </c>
      <c r="KLR16" s="308" t="s">
        <v>53</v>
      </c>
      <c r="KLS16" s="308" t="s">
        <v>53</v>
      </c>
      <c r="KLT16" s="308" t="s">
        <v>53</v>
      </c>
      <c r="KLU16" s="308" t="s">
        <v>53</v>
      </c>
      <c r="KLV16" s="308" t="s">
        <v>53</v>
      </c>
      <c r="KLW16" s="308" t="s">
        <v>53</v>
      </c>
      <c r="KLX16" s="308" t="s">
        <v>53</v>
      </c>
      <c r="KLY16" s="308" t="s">
        <v>53</v>
      </c>
      <c r="KLZ16" s="308" t="s">
        <v>53</v>
      </c>
      <c r="KMA16" s="308" t="s">
        <v>53</v>
      </c>
      <c r="KMB16" s="308" t="s">
        <v>53</v>
      </c>
      <c r="KMC16" s="308" t="s">
        <v>53</v>
      </c>
      <c r="KMD16" s="308" t="s">
        <v>53</v>
      </c>
      <c r="KME16" s="308" t="s">
        <v>53</v>
      </c>
      <c r="KMF16" s="308" t="s">
        <v>53</v>
      </c>
      <c r="KMG16" s="308" t="s">
        <v>53</v>
      </c>
      <c r="KMH16" s="308" t="s">
        <v>53</v>
      </c>
      <c r="KMI16" s="308" t="s">
        <v>53</v>
      </c>
      <c r="KMJ16" s="308" t="s">
        <v>53</v>
      </c>
      <c r="KMK16" s="308" t="s">
        <v>53</v>
      </c>
      <c r="KML16" s="308" t="s">
        <v>53</v>
      </c>
      <c r="KMM16" s="308" t="s">
        <v>53</v>
      </c>
      <c r="KMN16" s="308" t="s">
        <v>53</v>
      </c>
      <c r="KMO16" s="308" t="s">
        <v>53</v>
      </c>
      <c r="KMP16" s="308" t="s">
        <v>53</v>
      </c>
      <c r="KMQ16" s="308" t="s">
        <v>53</v>
      </c>
      <c r="KMR16" s="308" t="s">
        <v>53</v>
      </c>
      <c r="KMS16" s="308" t="s">
        <v>53</v>
      </c>
      <c r="KMT16" s="308" t="s">
        <v>53</v>
      </c>
      <c r="KMU16" s="308" t="s">
        <v>53</v>
      </c>
      <c r="KMV16" s="308" t="s">
        <v>53</v>
      </c>
      <c r="KMW16" s="308" t="s">
        <v>53</v>
      </c>
      <c r="KMX16" s="308" t="s">
        <v>53</v>
      </c>
      <c r="KMY16" s="308" t="s">
        <v>53</v>
      </c>
      <c r="KMZ16" s="308" t="s">
        <v>53</v>
      </c>
      <c r="KNA16" s="308" t="s">
        <v>53</v>
      </c>
      <c r="KNB16" s="308" t="s">
        <v>53</v>
      </c>
      <c r="KNC16" s="308" t="s">
        <v>53</v>
      </c>
      <c r="KND16" s="308" t="s">
        <v>53</v>
      </c>
      <c r="KNE16" s="308" t="s">
        <v>53</v>
      </c>
      <c r="KNF16" s="308" t="s">
        <v>53</v>
      </c>
      <c r="KNG16" s="308" t="s">
        <v>53</v>
      </c>
      <c r="KNH16" s="308" t="s">
        <v>53</v>
      </c>
      <c r="KNI16" s="308" t="s">
        <v>53</v>
      </c>
      <c r="KNJ16" s="308" t="s">
        <v>53</v>
      </c>
      <c r="KNK16" s="308" t="s">
        <v>53</v>
      </c>
      <c r="KNL16" s="308" t="s">
        <v>53</v>
      </c>
      <c r="KNM16" s="308" t="s">
        <v>53</v>
      </c>
      <c r="KNN16" s="308" t="s">
        <v>53</v>
      </c>
      <c r="KNO16" s="308" t="s">
        <v>53</v>
      </c>
      <c r="KNP16" s="308" t="s">
        <v>53</v>
      </c>
      <c r="KNQ16" s="308" t="s">
        <v>53</v>
      </c>
      <c r="KNR16" s="308" t="s">
        <v>53</v>
      </c>
      <c r="KNS16" s="308" t="s">
        <v>53</v>
      </c>
      <c r="KNT16" s="308" t="s">
        <v>53</v>
      </c>
      <c r="KNU16" s="308" t="s">
        <v>53</v>
      </c>
      <c r="KNV16" s="308" t="s">
        <v>53</v>
      </c>
      <c r="KNW16" s="308" t="s">
        <v>53</v>
      </c>
      <c r="KNX16" s="308" t="s">
        <v>53</v>
      </c>
      <c r="KNY16" s="308" t="s">
        <v>53</v>
      </c>
      <c r="KNZ16" s="308" t="s">
        <v>53</v>
      </c>
      <c r="KOA16" s="308" t="s">
        <v>53</v>
      </c>
      <c r="KOB16" s="308" t="s">
        <v>53</v>
      </c>
      <c r="KOC16" s="308" t="s">
        <v>53</v>
      </c>
      <c r="KOD16" s="308" t="s">
        <v>53</v>
      </c>
      <c r="KOE16" s="308" t="s">
        <v>53</v>
      </c>
      <c r="KOF16" s="308" t="s">
        <v>53</v>
      </c>
      <c r="KOG16" s="308" t="s">
        <v>53</v>
      </c>
      <c r="KOH16" s="308" t="s">
        <v>53</v>
      </c>
      <c r="KOI16" s="308" t="s">
        <v>53</v>
      </c>
      <c r="KOJ16" s="308" t="s">
        <v>53</v>
      </c>
      <c r="KOK16" s="308" t="s">
        <v>53</v>
      </c>
      <c r="KOL16" s="308" t="s">
        <v>53</v>
      </c>
      <c r="KOM16" s="308" t="s">
        <v>53</v>
      </c>
      <c r="KON16" s="308" t="s">
        <v>53</v>
      </c>
      <c r="KOO16" s="308" t="s">
        <v>53</v>
      </c>
      <c r="KOP16" s="308" t="s">
        <v>53</v>
      </c>
      <c r="KOQ16" s="308" t="s">
        <v>53</v>
      </c>
      <c r="KOR16" s="308" t="s">
        <v>53</v>
      </c>
      <c r="KOS16" s="308" t="s">
        <v>53</v>
      </c>
      <c r="KOT16" s="308" t="s">
        <v>53</v>
      </c>
      <c r="KOU16" s="308" t="s">
        <v>53</v>
      </c>
      <c r="KOV16" s="308" t="s">
        <v>53</v>
      </c>
      <c r="KOW16" s="308" t="s">
        <v>53</v>
      </c>
      <c r="KOX16" s="308" t="s">
        <v>53</v>
      </c>
      <c r="KOY16" s="308" t="s">
        <v>53</v>
      </c>
      <c r="KOZ16" s="308" t="s">
        <v>53</v>
      </c>
      <c r="KPA16" s="308" t="s">
        <v>53</v>
      </c>
      <c r="KPB16" s="308" t="s">
        <v>53</v>
      </c>
      <c r="KPC16" s="308" t="s">
        <v>53</v>
      </c>
      <c r="KPD16" s="308" t="s">
        <v>53</v>
      </c>
      <c r="KPE16" s="308" t="s">
        <v>53</v>
      </c>
      <c r="KPF16" s="308" t="s">
        <v>53</v>
      </c>
      <c r="KPG16" s="308" t="s">
        <v>53</v>
      </c>
      <c r="KPH16" s="308" t="s">
        <v>53</v>
      </c>
      <c r="KPI16" s="308" t="s">
        <v>53</v>
      </c>
      <c r="KPJ16" s="308" t="s">
        <v>53</v>
      </c>
      <c r="KPK16" s="308" t="s">
        <v>53</v>
      </c>
      <c r="KPL16" s="308" t="s">
        <v>53</v>
      </c>
      <c r="KPM16" s="308" t="s">
        <v>53</v>
      </c>
      <c r="KPN16" s="308" t="s">
        <v>53</v>
      </c>
      <c r="KPO16" s="308" t="s">
        <v>53</v>
      </c>
      <c r="KPP16" s="308" t="s">
        <v>53</v>
      </c>
      <c r="KPQ16" s="308" t="s">
        <v>53</v>
      </c>
      <c r="KPR16" s="308" t="s">
        <v>53</v>
      </c>
      <c r="KPS16" s="308" t="s">
        <v>53</v>
      </c>
      <c r="KPT16" s="308" t="s">
        <v>53</v>
      </c>
      <c r="KPU16" s="308" t="s">
        <v>53</v>
      </c>
      <c r="KPV16" s="308" t="s">
        <v>53</v>
      </c>
      <c r="KPW16" s="308" t="s">
        <v>53</v>
      </c>
      <c r="KPX16" s="308" t="s">
        <v>53</v>
      </c>
      <c r="KPY16" s="308" t="s">
        <v>53</v>
      </c>
      <c r="KPZ16" s="308" t="s">
        <v>53</v>
      </c>
      <c r="KQA16" s="308" t="s">
        <v>53</v>
      </c>
      <c r="KQB16" s="308" t="s">
        <v>53</v>
      </c>
      <c r="KQC16" s="308" t="s">
        <v>53</v>
      </c>
      <c r="KQD16" s="308" t="s">
        <v>53</v>
      </c>
      <c r="KQE16" s="308" t="s">
        <v>53</v>
      </c>
      <c r="KQF16" s="308" t="s">
        <v>53</v>
      </c>
      <c r="KQG16" s="308" t="s">
        <v>53</v>
      </c>
      <c r="KQH16" s="308" t="s">
        <v>53</v>
      </c>
      <c r="KQI16" s="308" t="s">
        <v>53</v>
      </c>
      <c r="KQJ16" s="308" t="s">
        <v>53</v>
      </c>
      <c r="KQK16" s="308" t="s">
        <v>53</v>
      </c>
      <c r="KQL16" s="308" t="s">
        <v>53</v>
      </c>
      <c r="KQM16" s="308" t="s">
        <v>53</v>
      </c>
      <c r="KQN16" s="308" t="s">
        <v>53</v>
      </c>
      <c r="KQO16" s="308" t="s">
        <v>53</v>
      </c>
      <c r="KQP16" s="308" t="s">
        <v>53</v>
      </c>
      <c r="KQQ16" s="308" t="s">
        <v>53</v>
      </c>
      <c r="KQR16" s="308" t="s">
        <v>53</v>
      </c>
      <c r="KQS16" s="308" t="s">
        <v>53</v>
      </c>
      <c r="KQT16" s="308" t="s">
        <v>53</v>
      </c>
      <c r="KQU16" s="308" t="s">
        <v>53</v>
      </c>
      <c r="KQV16" s="308" t="s">
        <v>53</v>
      </c>
      <c r="KQW16" s="308" t="s">
        <v>53</v>
      </c>
      <c r="KQX16" s="308" t="s">
        <v>53</v>
      </c>
      <c r="KQY16" s="308" t="s">
        <v>53</v>
      </c>
      <c r="KQZ16" s="308" t="s">
        <v>53</v>
      </c>
      <c r="KRA16" s="308" t="s">
        <v>53</v>
      </c>
      <c r="KRB16" s="308" t="s">
        <v>53</v>
      </c>
      <c r="KRC16" s="308" t="s">
        <v>53</v>
      </c>
      <c r="KRD16" s="308" t="s">
        <v>53</v>
      </c>
      <c r="KRE16" s="308" t="s">
        <v>53</v>
      </c>
      <c r="KRF16" s="308" t="s">
        <v>53</v>
      </c>
      <c r="KRG16" s="308" t="s">
        <v>53</v>
      </c>
      <c r="KRH16" s="308" t="s">
        <v>53</v>
      </c>
      <c r="KRI16" s="308" t="s">
        <v>53</v>
      </c>
      <c r="KRJ16" s="308" t="s">
        <v>53</v>
      </c>
      <c r="KRK16" s="308" t="s">
        <v>53</v>
      </c>
      <c r="KRL16" s="308" t="s">
        <v>53</v>
      </c>
      <c r="KRM16" s="308" t="s">
        <v>53</v>
      </c>
      <c r="KRN16" s="308" t="s">
        <v>53</v>
      </c>
      <c r="KRO16" s="308" t="s">
        <v>53</v>
      </c>
      <c r="KRP16" s="308" t="s">
        <v>53</v>
      </c>
      <c r="KRQ16" s="308" t="s">
        <v>53</v>
      </c>
      <c r="KRR16" s="308" t="s">
        <v>53</v>
      </c>
      <c r="KRS16" s="308" t="s">
        <v>53</v>
      </c>
      <c r="KRT16" s="308" t="s">
        <v>53</v>
      </c>
      <c r="KRU16" s="308" t="s">
        <v>53</v>
      </c>
      <c r="KRV16" s="308" t="s">
        <v>53</v>
      </c>
      <c r="KRW16" s="308" t="s">
        <v>53</v>
      </c>
      <c r="KRX16" s="308" t="s">
        <v>53</v>
      </c>
      <c r="KRY16" s="308" t="s">
        <v>53</v>
      </c>
      <c r="KRZ16" s="308" t="s">
        <v>53</v>
      </c>
      <c r="KSA16" s="308" t="s">
        <v>53</v>
      </c>
      <c r="KSB16" s="308" t="s">
        <v>53</v>
      </c>
      <c r="KSC16" s="308" t="s">
        <v>53</v>
      </c>
      <c r="KSD16" s="308" t="s">
        <v>53</v>
      </c>
      <c r="KSE16" s="308" t="s">
        <v>53</v>
      </c>
      <c r="KSF16" s="308" t="s">
        <v>53</v>
      </c>
      <c r="KSG16" s="308" t="s">
        <v>53</v>
      </c>
      <c r="KSH16" s="308" t="s">
        <v>53</v>
      </c>
      <c r="KSI16" s="308" t="s">
        <v>53</v>
      </c>
      <c r="KSJ16" s="308" t="s">
        <v>53</v>
      </c>
      <c r="KSK16" s="308" t="s">
        <v>53</v>
      </c>
      <c r="KSL16" s="308" t="s">
        <v>53</v>
      </c>
      <c r="KSM16" s="308" t="s">
        <v>53</v>
      </c>
      <c r="KSN16" s="308" t="s">
        <v>53</v>
      </c>
      <c r="KSO16" s="308" t="s">
        <v>53</v>
      </c>
      <c r="KSP16" s="308" t="s">
        <v>53</v>
      </c>
      <c r="KSQ16" s="308" t="s">
        <v>53</v>
      </c>
      <c r="KSR16" s="308" t="s">
        <v>53</v>
      </c>
      <c r="KSS16" s="308" t="s">
        <v>53</v>
      </c>
      <c r="KST16" s="308" t="s">
        <v>53</v>
      </c>
      <c r="KSU16" s="308" t="s">
        <v>53</v>
      </c>
      <c r="KSV16" s="308" t="s">
        <v>53</v>
      </c>
      <c r="KSW16" s="308" t="s">
        <v>53</v>
      </c>
      <c r="KSX16" s="308" t="s">
        <v>53</v>
      </c>
      <c r="KSY16" s="308" t="s">
        <v>53</v>
      </c>
      <c r="KSZ16" s="308" t="s">
        <v>53</v>
      </c>
      <c r="KTA16" s="308" t="s">
        <v>53</v>
      </c>
      <c r="KTB16" s="308" t="s">
        <v>53</v>
      </c>
      <c r="KTC16" s="308" t="s">
        <v>53</v>
      </c>
      <c r="KTD16" s="308" t="s">
        <v>53</v>
      </c>
      <c r="KTE16" s="308" t="s">
        <v>53</v>
      </c>
      <c r="KTF16" s="308" t="s">
        <v>53</v>
      </c>
      <c r="KTG16" s="308" t="s">
        <v>53</v>
      </c>
      <c r="KTH16" s="308" t="s">
        <v>53</v>
      </c>
      <c r="KTI16" s="308" t="s">
        <v>53</v>
      </c>
      <c r="KTJ16" s="308" t="s">
        <v>53</v>
      </c>
      <c r="KTK16" s="308" t="s">
        <v>53</v>
      </c>
      <c r="KTL16" s="308" t="s">
        <v>53</v>
      </c>
      <c r="KTM16" s="308" t="s">
        <v>53</v>
      </c>
      <c r="KTN16" s="308" t="s">
        <v>53</v>
      </c>
      <c r="KTO16" s="308" t="s">
        <v>53</v>
      </c>
      <c r="KTP16" s="308" t="s">
        <v>53</v>
      </c>
      <c r="KTQ16" s="308" t="s">
        <v>53</v>
      </c>
      <c r="KTR16" s="308" t="s">
        <v>53</v>
      </c>
      <c r="KTS16" s="308" t="s">
        <v>53</v>
      </c>
      <c r="KTT16" s="308" t="s">
        <v>53</v>
      </c>
      <c r="KTU16" s="308" t="s">
        <v>53</v>
      </c>
      <c r="KTV16" s="308" t="s">
        <v>53</v>
      </c>
      <c r="KTW16" s="308" t="s">
        <v>53</v>
      </c>
      <c r="KTX16" s="308" t="s">
        <v>53</v>
      </c>
      <c r="KTY16" s="308" t="s">
        <v>53</v>
      </c>
      <c r="KTZ16" s="308" t="s">
        <v>53</v>
      </c>
      <c r="KUA16" s="308" t="s">
        <v>53</v>
      </c>
      <c r="KUB16" s="308" t="s">
        <v>53</v>
      </c>
      <c r="KUC16" s="308" t="s">
        <v>53</v>
      </c>
      <c r="KUD16" s="308" t="s">
        <v>53</v>
      </c>
      <c r="KUE16" s="308" t="s">
        <v>53</v>
      </c>
      <c r="KUF16" s="308" t="s">
        <v>53</v>
      </c>
      <c r="KUG16" s="308" t="s">
        <v>53</v>
      </c>
      <c r="KUH16" s="308" t="s">
        <v>53</v>
      </c>
      <c r="KUI16" s="308" t="s">
        <v>53</v>
      </c>
      <c r="KUJ16" s="308" t="s">
        <v>53</v>
      </c>
      <c r="KUK16" s="308" t="s">
        <v>53</v>
      </c>
      <c r="KUL16" s="308" t="s">
        <v>53</v>
      </c>
      <c r="KUM16" s="308" t="s">
        <v>53</v>
      </c>
      <c r="KUN16" s="308" t="s">
        <v>53</v>
      </c>
      <c r="KUO16" s="308" t="s">
        <v>53</v>
      </c>
      <c r="KUP16" s="308" t="s">
        <v>53</v>
      </c>
      <c r="KUQ16" s="308" t="s">
        <v>53</v>
      </c>
      <c r="KUR16" s="308" t="s">
        <v>53</v>
      </c>
      <c r="KUS16" s="308" t="s">
        <v>53</v>
      </c>
      <c r="KUT16" s="308" t="s">
        <v>53</v>
      </c>
      <c r="KUU16" s="308" t="s">
        <v>53</v>
      </c>
      <c r="KUV16" s="308" t="s">
        <v>53</v>
      </c>
      <c r="KUW16" s="308" t="s">
        <v>53</v>
      </c>
      <c r="KUX16" s="308" t="s">
        <v>53</v>
      </c>
      <c r="KUY16" s="308" t="s">
        <v>53</v>
      </c>
      <c r="KUZ16" s="308" t="s">
        <v>53</v>
      </c>
      <c r="KVA16" s="308" t="s">
        <v>53</v>
      </c>
      <c r="KVB16" s="308" t="s">
        <v>53</v>
      </c>
      <c r="KVC16" s="308" t="s">
        <v>53</v>
      </c>
      <c r="KVD16" s="308" t="s">
        <v>53</v>
      </c>
      <c r="KVE16" s="308" t="s">
        <v>53</v>
      </c>
      <c r="KVF16" s="308" t="s">
        <v>53</v>
      </c>
      <c r="KVG16" s="308" t="s">
        <v>53</v>
      </c>
      <c r="KVH16" s="308" t="s">
        <v>53</v>
      </c>
      <c r="KVI16" s="308" t="s">
        <v>53</v>
      </c>
      <c r="KVJ16" s="308" t="s">
        <v>53</v>
      </c>
      <c r="KVK16" s="308" t="s">
        <v>53</v>
      </c>
      <c r="KVL16" s="308" t="s">
        <v>53</v>
      </c>
      <c r="KVM16" s="308" t="s">
        <v>53</v>
      </c>
      <c r="KVN16" s="308" t="s">
        <v>53</v>
      </c>
      <c r="KVO16" s="308" t="s">
        <v>53</v>
      </c>
      <c r="KVP16" s="308" t="s">
        <v>53</v>
      </c>
      <c r="KVQ16" s="308" t="s">
        <v>53</v>
      </c>
      <c r="KVR16" s="308" t="s">
        <v>53</v>
      </c>
      <c r="KVS16" s="308" t="s">
        <v>53</v>
      </c>
      <c r="KVT16" s="308" t="s">
        <v>53</v>
      </c>
      <c r="KVU16" s="308" t="s">
        <v>53</v>
      </c>
      <c r="KVV16" s="308" t="s">
        <v>53</v>
      </c>
      <c r="KVW16" s="308" t="s">
        <v>53</v>
      </c>
      <c r="KVX16" s="308" t="s">
        <v>53</v>
      </c>
      <c r="KVY16" s="308" t="s">
        <v>53</v>
      </c>
      <c r="KVZ16" s="308" t="s">
        <v>53</v>
      </c>
      <c r="KWA16" s="308" t="s">
        <v>53</v>
      </c>
      <c r="KWB16" s="308" t="s">
        <v>53</v>
      </c>
      <c r="KWC16" s="308" t="s">
        <v>53</v>
      </c>
      <c r="KWD16" s="308" t="s">
        <v>53</v>
      </c>
      <c r="KWE16" s="308" t="s">
        <v>53</v>
      </c>
      <c r="KWF16" s="308" t="s">
        <v>53</v>
      </c>
      <c r="KWG16" s="308" t="s">
        <v>53</v>
      </c>
      <c r="KWH16" s="308" t="s">
        <v>53</v>
      </c>
      <c r="KWI16" s="308" t="s">
        <v>53</v>
      </c>
      <c r="KWJ16" s="308" t="s">
        <v>53</v>
      </c>
      <c r="KWK16" s="308" t="s">
        <v>53</v>
      </c>
      <c r="KWL16" s="308" t="s">
        <v>53</v>
      </c>
      <c r="KWM16" s="308" t="s">
        <v>53</v>
      </c>
      <c r="KWN16" s="308" t="s">
        <v>53</v>
      </c>
      <c r="KWO16" s="308" t="s">
        <v>53</v>
      </c>
      <c r="KWP16" s="308" t="s">
        <v>53</v>
      </c>
      <c r="KWQ16" s="308" t="s">
        <v>53</v>
      </c>
      <c r="KWR16" s="308" t="s">
        <v>53</v>
      </c>
      <c r="KWS16" s="308" t="s">
        <v>53</v>
      </c>
      <c r="KWT16" s="308" t="s">
        <v>53</v>
      </c>
      <c r="KWU16" s="308" t="s">
        <v>53</v>
      </c>
      <c r="KWV16" s="308" t="s">
        <v>53</v>
      </c>
      <c r="KWW16" s="308" t="s">
        <v>53</v>
      </c>
      <c r="KWX16" s="308" t="s">
        <v>53</v>
      </c>
      <c r="KWY16" s="308" t="s">
        <v>53</v>
      </c>
      <c r="KWZ16" s="308" t="s">
        <v>53</v>
      </c>
      <c r="KXA16" s="308" t="s">
        <v>53</v>
      </c>
      <c r="KXB16" s="308" t="s">
        <v>53</v>
      </c>
      <c r="KXC16" s="308" t="s">
        <v>53</v>
      </c>
      <c r="KXD16" s="308" t="s">
        <v>53</v>
      </c>
      <c r="KXE16" s="308" t="s">
        <v>53</v>
      </c>
      <c r="KXF16" s="308" t="s">
        <v>53</v>
      </c>
      <c r="KXG16" s="308" t="s">
        <v>53</v>
      </c>
      <c r="KXH16" s="308" t="s">
        <v>53</v>
      </c>
      <c r="KXI16" s="308" t="s">
        <v>53</v>
      </c>
      <c r="KXJ16" s="308" t="s">
        <v>53</v>
      </c>
      <c r="KXK16" s="308" t="s">
        <v>53</v>
      </c>
      <c r="KXL16" s="308" t="s">
        <v>53</v>
      </c>
      <c r="KXM16" s="308" t="s">
        <v>53</v>
      </c>
      <c r="KXN16" s="308" t="s">
        <v>53</v>
      </c>
      <c r="KXO16" s="308" t="s">
        <v>53</v>
      </c>
      <c r="KXP16" s="308" t="s">
        <v>53</v>
      </c>
      <c r="KXQ16" s="308" t="s">
        <v>53</v>
      </c>
      <c r="KXR16" s="308" t="s">
        <v>53</v>
      </c>
      <c r="KXS16" s="308" t="s">
        <v>53</v>
      </c>
      <c r="KXT16" s="308" t="s">
        <v>53</v>
      </c>
      <c r="KXU16" s="308" t="s">
        <v>53</v>
      </c>
      <c r="KXV16" s="308" t="s">
        <v>53</v>
      </c>
      <c r="KXW16" s="308" t="s">
        <v>53</v>
      </c>
      <c r="KXX16" s="308" t="s">
        <v>53</v>
      </c>
      <c r="KXY16" s="308" t="s">
        <v>53</v>
      </c>
      <c r="KXZ16" s="308" t="s">
        <v>53</v>
      </c>
      <c r="KYA16" s="308" t="s">
        <v>53</v>
      </c>
      <c r="KYB16" s="308" t="s">
        <v>53</v>
      </c>
      <c r="KYC16" s="308" t="s">
        <v>53</v>
      </c>
      <c r="KYD16" s="308" t="s">
        <v>53</v>
      </c>
      <c r="KYE16" s="308" t="s">
        <v>53</v>
      </c>
      <c r="KYF16" s="308" t="s">
        <v>53</v>
      </c>
      <c r="KYG16" s="308" t="s">
        <v>53</v>
      </c>
      <c r="KYH16" s="308" t="s">
        <v>53</v>
      </c>
      <c r="KYI16" s="308" t="s">
        <v>53</v>
      </c>
      <c r="KYJ16" s="308" t="s">
        <v>53</v>
      </c>
      <c r="KYK16" s="308" t="s">
        <v>53</v>
      </c>
      <c r="KYL16" s="308" t="s">
        <v>53</v>
      </c>
      <c r="KYM16" s="308" t="s">
        <v>53</v>
      </c>
      <c r="KYN16" s="308" t="s">
        <v>53</v>
      </c>
      <c r="KYO16" s="308" t="s">
        <v>53</v>
      </c>
      <c r="KYP16" s="308" t="s">
        <v>53</v>
      </c>
      <c r="KYQ16" s="308" t="s">
        <v>53</v>
      </c>
      <c r="KYR16" s="308" t="s">
        <v>53</v>
      </c>
      <c r="KYS16" s="308" t="s">
        <v>53</v>
      </c>
      <c r="KYT16" s="308" t="s">
        <v>53</v>
      </c>
      <c r="KYU16" s="308" t="s">
        <v>53</v>
      </c>
      <c r="KYV16" s="308" t="s">
        <v>53</v>
      </c>
      <c r="KYW16" s="308" t="s">
        <v>53</v>
      </c>
      <c r="KYX16" s="308" t="s">
        <v>53</v>
      </c>
      <c r="KYY16" s="308" t="s">
        <v>53</v>
      </c>
      <c r="KYZ16" s="308" t="s">
        <v>53</v>
      </c>
      <c r="KZA16" s="308" t="s">
        <v>53</v>
      </c>
      <c r="KZB16" s="308" t="s">
        <v>53</v>
      </c>
      <c r="KZC16" s="308" t="s">
        <v>53</v>
      </c>
      <c r="KZD16" s="308" t="s">
        <v>53</v>
      </c>
      <c r="KZE16" s="308" t="s">
        <v>53</v>
      </c>
      <c r="KZF16" s="308" t="s">
        <v>53</v>
      </c>
      <c r="KZG16" s="308" t="s">
        <v>53</v>
      </c>
      <c r="KZH16" s="308" t="s">
        <v>53</v>
      </c>
      <c r="KZI16" s="308" t="s">
        <v>53</v>
      </c>
      <c r="KZJ16" s="308" t="s">
        <v>53</v>
      </c>
      <c r="KZK16" s="308" t="s">
        <v>53</v>
      </c>
      <c r="KZL16" s="308" t="s">
        <v>53</v>
      </c>
      <c r="KZM16" s="308" t="s">
        <v>53</v>
      </c>
      <c r="KZN16" s="308" t="s">
        <v>53</v>
      </c>
      <c r="KZO16" s="308" t="s">
        <v>53</v>
      </c>
      <c r="KZP16" s="308" t="s">
        <v>53</v>
      </c>
      <c r="KZQ16" s="308" t="s">
        <v>53</v>
      </c>
      <c r="KZR16" s="308" t="s">
        <v>53</v>
      </c>
      <c r="KZS16" s="308" t="s">
        <v>53</v>
      </c>
      <c r="KZT16" s="308" t="s">
        <v>53</v>
      </c>
      <c r="KZU16" s="308" t="s">
        <v>53</v>
      </c>
      <c r="KZV16" s="308" t="s">
        <v>53</v>
      </c>
      <c r="KZW16" s="308" t="s">
        <v>53</v>
      </c>
      <c r="KZX16" s="308" t="s">
        <v>53</v>
      </c>
      <c r="KZY16" s="308" t="s">
        <v>53</v>
      </c>
      <c r="KZZ16" s="308" t="s">
        <v>53</v>
      </c>
      <c r="LAA16" s="308" t="s">
        <v>53</v>
      </c>
      <c r="LAB16" s="308" t="s">
        <v>53</v>
      </c>
      <c r="LAC16" s="308" t="s">
        <v>53</v>
      </c>
      <c r="LAD16" s="308" t="s">
        <v>53</v>
      </c>
      <c r="LAE16" s="308" t="s">
        <v>53</v>
      </c>
      <c r="LAF16" s="308" t="s">
        <v>53</v>
      </c>
      <c r="LAG16" s="308" t="s">
        <v>53</v>
      </c>
      <c r="LAH16" s="308" t="s">
        <v>53</v>
      </c>
      <c r="LAI16" s="308" t="s">
        <v>53</v>
      </c>
      <c r="LAJ16" s="308" t="s">
        <v>53</v>
      </c>
      <c r="LAK16" s="308" t="s">
        <v>53</v>
      </c>
      <c r="LAL16" s="308" t="s">
        <v>53</v>
      </c>
      <c r="LAM16" s="308" t="s">
        <v>53</v>
      </c>
      <c r="LAN16" s="308" t="s">
        <v>53</v>
      </c>
      <c r="LAO16" s="308" t="s">
        <v>53</v>
      </c>
      <c r="LAP16" s="308" t="s">
        <v>53</v>
      </c>
      <c r="LAQ16" s="308" t="s">
        <v>53</v>
      </c>
      <c r="LAR16" s="308" t="s">
        <v>53</v>
      </c>
      <c r="LAS16" s="308" t="s">
        <v>53</v>
      </c>
      <c r="LAT16" s="308" t="s">
        <v>53</v>
      </c>
      <c r="LAU16" s="308" t="s">
        <v>53</v>
      </c>
      <c r="LAV16" s="308" t="s">
        <v>53</v>
      </c>
      <c r="LAW16" s="308" t="s">
        <v>53</v>
      </c>
      <c r="LAX16" s="308" t="s">
        <v>53</v>
      </c>
      <c r="LAY16" s="308" t="s">
        <v>53</v>
      </c>
      <c r="LAZ16" s="308" t="s">
        <v>53</v>
      </c>
      <c r="LBA16" s="308" t="s">
        <v>53</v>
      </c>
      <c r="LBB16" s="308" t="s">
        <v>53</v>
      </c>
      <c r="LBC16" s="308" t="s">
        <v>53</v>
      </c>
      <c r="LBD16" s="308" t="s">
        <v>53</v>
      </c>
      <c r="LBE16" s="308" t="s">
        <v>53</v>
      </c>
      <c r="LBF16" s="308" t="s">
        <v>53</v>
      </c>
      <c r="LBG16" s="308" t="s">
        <v>53</v>
      </c>
      <c r="LBH16" s="308" t="s">
        <v>53</v>
      </c>
      <c r="LBI16" s="308" t="s">
        <v>53</v>
      </c>
      <c r="LBJ16" s="308" t="s">
        <v>53</v>
      </c>
      <c r="LBK16" s="308" t="s">
        <v>53</v>
      </c>
      <c r="LBL16" s="308" t="s">
        <v>53</v>
      </c>
      <c r="LBM16" s="308" t="s">
        <v>53</v>
      </c>
      <c r="LBN16" s="308" t="s">
        <v>53</v>
      </c>
      <c r="LBO16" s="308" t="s">
        <v>53</v>
      </c>
      <c r="LBP16" s="308" t="s">
        <v>53</v>
      </c>
      <c r="LBQ16" s="308" t="s">
        <v>53</v>
      </c>
      <c r="LBR16" s="308" t="s">
        <v>53</v>
      </c>
      <c r="LBS16" s="308" t="s">
        <v>53</v>
      </c>
      <c r="LBT16" s="308" t="s">
        <v>53</v>
      </c>
      <c r="LBU16" s="308" t="s">
        <v>53</v>
      </c>
      <c r="LBV16" s="308" t="s">
        <v>53</v>
      </c>
      <c r="LBW16" s="308" t="s">
        <v>53</v>
      </c>
      <c r="LBX16" s="308" t="s">
        <v>53</v>
      </c>
      <c r="LBY16" s="308" t="s">
        <v>53</v>
      </c>
      <c r="LBZ16" s="308" t="s">
        <v>53</v>
      </c>
      <c r="LCA16" s="308" t="s">
        <v>53</v>
      </c>
      <c r="LCB16" s="308" t="s">
        <v>53</v>
      </c>
      <c r="LCC16" s="308" t="s">
        <v>53</v>
      </c>
      <c r="LCD16" s="308" t="s">
        <v>53</v>
      </c>
      <c r="LCE16" s="308" t="s">
        <v>53</v>
      </c>
      <c r="LCF16" s="308" t="s">
        <v>53</v>
      </c>
      <c r="LCG16" s="308" t="s">
        <v>53</v>
      </c>
      <c r="LCH16" s="308" t="s">
        <v>53</v>
      </c>
      <c r="LCI16" s="308" t="s">
        <v>53</v>
      </c>
      <c r="LCJ16" s="308" t="s">
        <v>53</v>
      </c>
      <c r="LCK16" s="308" t="s">
        <v>53</v>
      </c>
      <c r="LCL16" s="308" t="s">
        <v>53</v>
      </c>
      <c r="LCM16" s="308" t="s">
        <v>53</v>
      </c>
      <c r="LCN16" s="308" t="s">
        <v>53</v>
      </c>
      <c r="LCO16" s="308" t="s">
        <v>53</v>
      </c>
      <c r="LCP16" s="308" t="s">
        <v>53</v>
      </c>
      <c r="LCQ16" s="308" t="s">
        <v>53</v>
      </c>
      <c r="LCR16" s="308" t="s">
        <v>53</v>
      </c>
      <c r="LCS16" s="308" t="s">
        <v>53</v>
      </c>
      <c r="LCT16" s="308" t="s">
        <v>53</v>
      </c>
      <c r="LCU16" s="308" t="s">
        <v>53</v>
      </c>
      <c r="LCV16" s="308" t="s">
        <v>53</v>
      </c>
      <c r="LCW16" s="308" t="s">
        <v>53</v>
      </c>
      <c r="LCX16" s="308" t="s">
        <v>53</v>
      </c>
      <c r="LCY16" s="308" t="s">
        <v>53</v>
      </c>
      <c r="LCZ16" s="308" t="s">
        <v>53</v>
      </c>
      <c r="LDA16" s="308" t="s">
        <v>53</v>
      </c>
      <c r="LDB16" s="308" t="s">
        <v>53</v>
      </c>
      <c r="LDC16" s="308" t="s">
        <v>53</v>
      </c>
      <c r="LDD16" s="308" t="s">
        <v>53</v>
      </c>
      <c r="LDE16" s="308" t="s">
        <v>53</v>
      </c>
      <c r="LDF16" s="308" t="s">
        <v>53</v>
      </c>
      <c r="LDG16" s="308" t="s">
        <v>53</v>
      </c>
      <c r="LDH16" s="308" t="s">
        <v>53</v>
      </c>
      <c r="LDI16" s="308" t="s">
        <v>53</v>
      </c>
      <c r="LDJ16" s="308" t="s">
        <v>53</v>
      </c>
      <c r="LDK16" s="308" t="s">
        <v>53</v>
      </c>
      <c r="LDL16" s="308" t="s">
        <v>53</v>
      </c>
      <c r="LDM16" s="308" t="s">
        <v>53</v>
      </c>
      <c r="LDN16" s="308" t="s">
        <v>53</v>
      </c>
      <c r="LDO16" s="308" t="s">
        <v>53</v>
      </c>
      <c r="LDP16" s="308" t="s">
        <v>53</v>
      </c>
      <c r="LDQ16" s="308" t="s">
        <v>53</v>
      </c>
      <c r="LDR16" s="308" t="s">
        <v>53</v>
      </c>
      <c r="LDS16" s="308" t="s">
        <v>53</v>
      </c>
      <c r="LDT16" s="308" t="s">
        <v>53</v>
      </c>
      <c r="LDU16" s="308" t="s">
        <v>53</v>
      </c>
      <c r="LDV16" s="308" t="s">
        <v>53</v>
      </c>
      <c r="LDW16" s="308" t="s">
        <v>53</v>
      </c>
      <c r="LDX16" s="308" t="s">
        <v>53</v>
      </c>
      <c r="LDY16" s="308" t="s">
        <v>53</v>
      </c>
      <c r="LDZ16" s="308" t="s">
        <v>53</v>
      </c>
      <c r="LEA16" s="308" t="s">
        <v>53</v>
      </c>
      <c r="LEB16" s="308" t="s">
        <v>53</v>
      </c>
      <c r="LEC16" s="308" t="s">
        <v>53</v>
      </c>
      <c r="LED16" s="308" t="s">
        <v>53</v>
      </c>
      <c r="LEE16" s="308" t="s">
        <v>53</v>
      </c>
      <c r="LEF16" s="308" t="s">
        <v>53</v>
      </c>
      <c r="LEG16" s="308" t="s">
        <v>53</v>
      </c>
      <c r="LEH16" s="308" t="s">
        <v>53</v>
      </c>
      <c r="LEI16" s="308" t="s">
        <v>53</v>
      </c>
      <c r="LEJ16" s="308" t="s">
        <v>53</v>
      </c>
      <c r="LEK16" s="308" t="s">
        <v>53</v>
      </c>
      <c r="LEL16" s="308" t="s">
        <v>53</v>
      </c>
      <c r="LEM16" s="308" t="s">
        <v>53</v>
      </c>
      <c r="LEN16" s="308" t="s">
        <v>53</v>
      </c>
      <c r="LEO16" s="308" t="s">
        <v>53</v>
      </c>
      <c r="LEP16" s="308" t="s">
        <v>53</v>
      </c>
      <c r="LEQ16" s="308" t="s">
        <v>53</v>
      </c>
      <c r="LER16" s="308" t="s">
        <v>53</v>
      </c>
      <c r="LES16" s="308" t="s">
        <v>53</v>
      </c>
      <c r="LET16" s="308" t="s">
        <v>53</v>
      </c>
      <c r="LEU16" s="308" t="s">
        <v>53</v>
      </c>
      <c r="LEV16" s="308" t="s">
        <v>53</v>
      </c>
      <c r="LEW16" s="308" t="s">
        <v>53</v>
      </c>
      <c r="LEX16" s="308" t="s">
        <v>53</v>
      </c>
      <c r="LEY16" s="308" t="s">
        <v>53</v>
      </c>
      <c r="LEZ16" s="308" t="s">
        <v>53</v>
      </c>
      <c r="LFA16" s="308" t="s">
        <v>53</v>
      </c>
      <c r="LFB16" s="308" t="s">
        <v>53</v>
      </c>
      <c r="LFC16" s="308" t="s">
        <v>53</v>
      </c>
      <c r="LFD16" s="308" t="s">
        <v>53</v>
      </c>
      <c r="LFE16" s="308" t="s">
        <v>53</v>
      </c>
      <c r="LFF16" s="308" t="s">
        <v>53</v>
      </c>
      <c r="LFG16" s="308" t="s">
        <v>53</v>
      </c>
      <c r="LFH16" s="308" t="s">
        <v>53</v>
      </c>
      <c r="LFI16" s="308" t="s">
        <v>53</v>
      </c>
      <c r="LFJ16" s="308" t="s">
        <v>53</v>
      </c>
      <c r="LFK16" s="308" t="s">
        <v>53</v>
      </c>
      <c r="LFL16" s="308" t="s">
        <v>53</v>
      </c>
      <c r="LFM16" s="308" t="s">
        <v>53</v>
      </c>
      <c r="LFN16" s="308" t="s">
        <v>53</v>
      </c>
      <c r="LFO16" s="308" t="s">
        <v>53</v>
      </c>
      <c r="LFP16" s="308" t="s">
        <v>53</v>
      </c>
      <c r="LFQ16" s="308" t="s">
        <v>53</v>
      </c>
      <c r="LFR16" s="308" t="s">
        <v>53</v>
      </c>
      <c r="LFS16" s="308" t="s">
        <v>53</v>
      </c>
      <c r="LFT16" s="308" t="s">
        <v>53</v>
      </c>
      <c r="LFU16" s="308" t="s">
        <v>53</v>
      </c>
      <c r="LFV16" s="308" t="s">
        <v>53</v>
      </c>
      <c r="LFW16" s="308" t="s">
        <v>53</v>
      </c>
      <c r="LFX16" s="308" t="s">
        <v>53</v>
      </c>
      <c r="LFY16" s="308" t="s">
        <v>53</v>
      </c>
      <c r="LFZ16" s="308" t="s">
        <v>53</v>
      </c>
      <c r="LGA16" s="308" t="s">
        <v>53</v>
      </c>
      <c r="LGB16" s="308" t="s">
        <v>53</v>
      </c>
      <c r="LGC16" s="308" t="s">
        <v>53</v>
      </c>
      <c r="LGD16" s="308" t="s">
        <v>53</v>
      </c>
      <c r="LGE16" s="308" t="s">
        <v>53</v>
      </c>
      <c r="LGF16" s="308" t="s">
        <v>53</v>
      </c>
      <c r="LGG16" s="308" t="s">
        <v>53</v>
      </c>
      <c r="LGH16" s="308" t="s">
        <v>53</v>
      </c>
      <c r="LGI16" s="308" t="s">
        <v>53</v>
      </c>
      <c r="LGJ16" s="308" t="s">
        <v>53</v>
      </c>
      <c r="LGK16" s="308" t="s">
        <v>53</v>
      </c>
      <c r="LGL16" s="308" t="s">
        <v>53</v>
      </c>
      <c r="LGM16" s="308" t="s">
        <v>53</v>
      </c>
      <c r="LGN16" s="308" t="s">
        <v>53</v>
      </c>
      <c r="LGO16" s="308" t="s">
        <v>53</v>
      </c>
      <c r="LGP16" s="308" t="s">
        <v>53</v>
      </c>
      <c r="LGQ16" s="308" t="s">
        <v>53</v>
      </c>
      <c r="LGR16" s="308" t="s">
        <v>53</v>
      </c>
      <c r="LGS16" s="308" t="s">
        <v>53</v>
      </c>
      <c r="LGT16" s="308" t="s">
        <v>53</v>
      </c>
      <c r="LGU16" s="308" t="s">
        <v>53</v>
      </c>
      <c r="LGV16" s="308" t="s">
        <v>53</v>
      </c>
      <c r="LGW16" s="308" t="s">
        <v>53</v>
      </c>
      <c r="LGX16" s="308" t="s">
        <v>53</v>
      </c>
      <c r="LGY16" s="308" t="s">
        <v>53</v>
      </c>
      <c r="LGZ16" s="308" t="s">
        <v>53</v>
      </c>
      <c r="LHA16" s="308" t="s">
        <v>53</v>
      </c>
      <c r="LHB16" s="308" t="s">
        <v>53</v>
      </c>
      <c r="LHC16" s="308" t="s">
        <v>53</v>
      </c>
      <c r="LHD16" s="308" t="s">
        <v>53</v>
      </c>
      <c r="LHE16" s="308" t="s">
        <v>53</v>
      </c>
      <c r="LHF16" s="308" t="s">
        <v>53</v>
      </c>
      <c r="LHG16" s="308" t="s">
        <v>53</v>
      </c>
      <c r="LHH16" s="308" t="s">
        <v>53</v>
      </c>
      <c r="LHI16" s="308" t="s">
        <v>53</v>
      </c>
      <c r="LHJ16" s="308" t="s">
        <v>53</v>
      </c>
      <c r="LHK16" s="308" t="s">
        <v>53</v>
      </c>
      <c r="LHL16" s="308" t="s">
        <v>53</v>
      </c>
      <c r="LHM16" s="308" t="s">
        <v>53</v>
      </c>
      <c r="LHN16" s="308" t="s">
        <v>53</v>
      </c>
      <c r="LHO16" s="308" t="s">
        <v>53</v>
      </c>
      <c r="LHP16" s="308" t="s">
        <v>53</v>
      </c>
      <c r="LHQ16" s="308" t="s">
        <v>53</v>
      </c>
      <c r="LHR16" s="308" t="s">
        <v>53</v>
      </c>
      <c r="LHS16" s="308" t="s">
        <v>53</v>
      </c>
      <c r="LHT16" s="308" t="s">
        <v>53</v>
      </c>
      <c r="LHU16" s="308" t="s">
        <v>53</v>
      </c>
      <c r="LHV16" s="308" t="s">
        <v>53</v>
      </c>
      <c r="LHW16" s="308" t="s">
        <v>53</v>
      </c>
      <c r="LHX16" s="308" t="s">
        <v>53</v>
      </c>
      <c r="LHY16" s="308" t="s">
        <v>53</v>
      </c>
      <c r="LHZ16" s="308" t="s">
        <v>53</v>
      </c>
      <c r="LIA16" s="308" t="s">
        <v>53</v>
      </c>
      <c r="LIB16" s="308" t="s">
        <v>53</v>
      </c>
      <c r="LIC16" s="308" t="s">
        <v>53</v>
      </c>
      <c r="LID16" s="308" t="s">
        <v>53</v>
      </c>
      <c r="LIE16" s="308" t="s">
        <v>53</v>
      </c>
      <c r="LIF16" s="308" t="s">
        <v>53</v>
      </c>
      <c r="LIG16" s="308" t="s">
        <v>53</v>
      </c>
      <c r="LIH16" s="308" t="s">
        <v>53</v>
      </c>
      <c r="LII16" s="308" t="s">
        <v>53</v>
      </c>
      <c r="LIJ16" s="308" t="s">
        <v>53</v>
      </c>
      <c r="LIK16" s="308" t="s">
        <v>53</v>
      </c>
      <c r="LIL16" s="308" t="s">
        <v>53</v>
      </c>
      <c r="LIM16" s="308" t="s">
        <v>53</v>
      </c>
      <c r="LIN16" s="308" t="s">
        <v>53</v>
      </c>
      <c r="LIO16" s="308" t="s">
        <v>53</v>
      </c>
      <c r="LIP16" s="308" t="s">
        <v>53</v>
      </c>
      <c r="LIQ16" s="308" t="s">
        <v>53</v>
      </c>
      <c r="LIR16" s="308" t="s">
        <v>53</v>
      </c>
      <c r="LIS16" s="308" t="s">
        <v>53</v>
      </c>
      <c r="LIT16" s="308" t="s">
        <v>53</v>
      </c>
      <c r="LIU16" s="308" t="s">
        <v>53</v>
      </c>
      <c r="LIV16" s="308" t="s">
        <v>53</v>
      </c>
      <c r="LIW16" s="308" t="s">
        <v>53</v>
      </c>
      <c r="LIX16" s="308" t="s">
        <v>53</v>
      </c>
      <c r="LIY16" s="308" t="s">
        <v>53</v>
      </c>
      <c r="LIZ16" s="308" t="s">
        <v>53</v>
      </c>
      <c r="LJA16" s="308" t="s">
        <v>53</v>
      </c>
      <c r="LJB16" s="308" t="s">
        <v>53</v>
      </c>
      <c r="LJC16" s="308" t="s">
        <v>53</v>
      </c>
      <c r="LJD16" s="308" t="s">
        <v>53</v>
      </c>
      <c r="LJE16" s="308" t="s">
        <v>53</v>
      </c>
      <c r="LJF16" s="308" t="s">
        <v>53</v>
      </c>
      <c r="LJG16" s="308" t="s">
        <v>53</v>
      </c>
      <c r="LJH16" s="308" t="s">
        <v>53</v>
      </c>
      <c r="LJI16" s="308" t="s">
        <v>53</v>
      </c>
      <c r="LJJ16" s="308" t="s">
        <v>53</v>
      </c>
      <c r="LJK16" s="308" t="s">
        <v>53</v>
      </c>
      <c r="LJL16" s="308" t="s">
        <v>53</v>
      </c>
      <c r="LJM16" s="308" t="s">
        <v>53</v>
      </c>
      <c r="LJN16" s="308" t="s">
        <v>53</v>
      </c>
      <c r="LJO16" s="308" t="s">
        <v>53</v>
      </c>
      <c r="LJP16" s="308" t="s">
        <v>53</v>
      </c>
      <c r="LJQ16" s="308" t="s">
        <v>53</v>
      </c>
      <c r="LJR16" s="308" t="s">
        <v>53</v>
      </c>
      <c r="LJS16" s="308" t="s">
        <v>53</v>
      </c>
      <c r="LJT16" s="308" t="s">
        <v>53</v>
      </c>
      <c r="LJU16" s="308" t="s">
        <v>53</v>
      </c>
      <c r="LJV16" s="308" t="s">
        <v>53</v>
      </c>
      <c r="LJW16" s="308" t="s">
        <v>53</v>
      </c>
      <c r="LJX16" s="308" t="s">
        <v>53</v>
      </c>
      <c r="LJY16" s="308" t="s">
        <v>53</v>
      </c>
      <c r="LJZ16" s="308" t="s">
        <v>53</v>
      </c>
      <c r="LKA16" s="308" t="s">
        <v>53</v>
      </c>
      <c r="LKB16" s="308" t="s">
        <v>53</v>
      </c>
      <c r="LKC16" s="308" t="s">
        <v>53</v>
      </c>
      <c r="LKD16" s="308" t="s">
        <v>53</v>
      </c>
      <c r="LKE16" s="308" t="s">
        <v>53</v>
      </c>
      <c r="LKF16" s="308" t="s">
        <v>53</v>
      </c>
      <c r="LKG16" s="308" t="s">
        <v>53</v>
      </c>
      <c r="LKH16" s="308" t="s">
        <v>53</v>
      </c>
      <c r="LKI16" s="308" t="s">
        <v>53</v>
      </c>
      <c r="LKJ16" s="308" t="s">
        <v>53</v>
      </c>
      <c r="LKK16" s="308" t="s">
        <v>53</v>
      </c>
      <c r="LKL16" s="308" t="s">
        <v>53</v>
      </c>
      <c r="LKM16" s="308" t="s">
        <v>53</v>
      </c>
      <c r="LKN16" s="308" t="s">
        <v>53</v>
      </c>
      <c r="LKO16" s="308" t="s">
        <v>53</v>
      </c>
      <c r="LKP16" s="308" t="s">
        <v>53</v>
      </c>
      <c r="LKQ16" s="308" t="s">
        <v>53</v>
      </c>
      <c r="LKR16" s="308" t="s">
        <v>53</v>
      </c>
      <c r="LKS16" s="308" t="s">
        <v>53</v>
      </c>
      <c r="LKT16" s="308" t="s">
        <v>53</v>
      </c>
      <c r="LKU16" s="308" t="s">
        <v>53</v>
      </c>
      <c r="LKV16" s="308" t="s">
        <v>53</v>
      </c>
      <c r="LKW16" s="308" t="s">
        <v>53</v>
      </c>
      <c r="LKX16" s="308" t="s">
        <v>53</v>
      </c>
      <c r="LKY16" s="308" t="s">
        <v>53</v>
      </c>
      <c r="LKZ16" s="308" t="s">
        <v>53</v>
      </c>
      <c r="LLA16" s="308" t="s">
        <v>53</v>
      </c>
      <c r="LLB16" s="308" t="s">
        <v>53</v>
      </c>
      <c r="LLC16" s="308" t="s">
        <v>53</v>
      </c>
      <c r="LLD16" s="308" t="s">
        <v>53</v>
      </c>
      <c r="LLE16" s="308" t="s">
        <v>53</v>
      </c>
      <c r="LLF16" s="308" t="s">
        <v>53</v>
      </c>
      <c r="LLG16" s="308" t="s">
        <v>53</v>
      </c>
      <c r="LLH16" s="308" t="s">
        <v>53</v>
      </c>
      <c r="LLI16" s="308" t="s">
        <v>53</v>
      </c>
      <c r="LLJ16" s="308" t="s">
        <v>53</v>
      </c>
      <c r="LLK16" s="308" t="s">
        <v>53</v>
      </c>
      <c r="LLL16" s="308" t="s">
        <v>53</v>
      </c>
      <c r="LLM16" s="308" t="s">
        <v>53</v>
      </c>
      <c r="LLN16" s="308" t="s">
        <v>53</v>
      </c>
      <c r="LLO16" s="308" t="s">
        <v>53</v>
      </c>
      <c r="LLP16" s="308" t="s">
        <v>53</v>
      </c>
      <c r="LLQ16" s="308" t="s">
        <v>53</v>
      </c>
      <c r="LLR16" s="308" t="s">
        <v>53</v>
      </c>
      <c r="LLS16" s="308" t="s">
        <v>53</v>
      </c>
      <c r="LLT16" s="308" t="s">
        <v>53</v>
      </c>
      <c r="LLU16" s="308" t="s">
        <v>53</v>
      </c>
      <c r="LLV16" s="308" t="s">
        <v>53</v>
      </c>
      <c r="LLW16" s="308" t="s">
        <v>53</v>
      </c>
      <c r="LLX16" s="308" t="s">
        <v>53</v>
      </c>
      <c r="LLY16" s="308" t="s">
        <v>53</v>
      </c>
      <c r="LLZ16" s="308" t="s">
        <v>53</v>
      </c>
      <c r="LMA16" s="308" t="s">
        <v>53</v>
      </c>
      <c r="LMB16" s="308" t="s">
        <v>53</v>
      </c>
      <c r="LMC16" s="308" t="s">
        <v>53</v>
      </c>
      <c r="LMD16" s="308" t="s">
        <v>53</v>
      </c>
      <c r="LME16" s="308" t="s">
        <v>53</v>
      </c>
      <c r="LMF16" s="308" t="s">
        <v>53</v>
      </c>
      <c r="LMG16" s="308" t="s">
        <v>53</v>
      </c>
      <c r="LMH16" s="308" t="s">
        <v>53</v>
      </c>
      <c r="LMI16" s="308" t="s">
        <v>53</v>
      </c>
      <c r="LMJ16" s="308" t="s">
        <v>53</v>
      </c>
      <c r="LMK16" s="308" t="s">
        <v>53</v>
      </c>
      <c r="LML16" s="308" t="s">
        <v>53</v>
      </c>
      <c r="LMM16" s="308" t="s">
        <v>53</v>
      </c>
      <c r="LMN16" s="308" t="s">
        <v>53</v>
      </c>
      <c r="LMO16" s="308" t="s">
        <v>53</v>
      </c>
      <c r="LMP16" s="308" t="s">
        <v>53</v>
      </c>
      <c r="LMQ16" s="308" t="s">
        <v>53</v>
      </c>
      <c r="LMR16" s="308" t="s">
        <v>53</v>
      </c>
      <c r="LMS16" s="308" t="s">
        <v>53</v>
      </c>
      <c r="LMT16" s="308" t="s">
        <v>53</v>
      </c>
      <c r="LMU16" s="308" t="s">
        <v>53</v>
      </c>
      <c r="LMV16" s="308" t="s">
        <v>53</v>
      </c>
      <c r="LMW16" s="308" t="s">
        <v>53</v>
      </c>
      <c r="LMX16" s="308" t="s">
        <v>53</v>
      </c>
      <c r="LMY16" s="308" t="s">
        <v>53</v>
      </c>
      <c r="LMZ16" s="308" t="s">
        <v>53</v>
      </c>
      <c r="LNA16" s="308" t="s">
        <v>53</v>
      </c>
      <c r="LNB16" s="308" t="s">
        <v>53</v>
      </c>
      <c r="LNC16" s="308" t="s">
        <v>53</v>
      </c>
      <c r="LND16" s="308" t="s">
        <v>53</v>
      </c>
      <c r="LNE16" s="308" t="s">
        <v>53</v>
      </c>
      <c r="LNF16" s="308" t="s">
        <v>53</v>
      </c>
      <c r="LNG16" s="308" t="s">
        <v>53</v>
      </c>
      <c r="LNH16" s="308" t="s">
        <v>53</v>
      </c>
      <c r="LNI16" s="308" t="s">
        <v>53</v>
      </c>
      <c r="LNJ16" s="308" t="s">
        <v>53</v>
      </c>
      <c r="LNK16" s="308" t="s">
        <v>53</v>
      </c>
      <c r="LNL16" s="308" t="s">
        <v>53</v>
      </c>
      <c r="LNM16" s="308" t="s">
        <v>53</v>
      </c>
      <c r="LNN16" s="308" t="s">
        <v>53</v>
      </c>
      <c r="LNO16" s="308" t="s">
        <v>53</v>
      </c>
      <c r="LNP16" s="308" t="s">
        <v>53</v>
      </c>
      <c r="LNQ16" s="308" t="s">
        <v>53</v>
      </c>
      <c r="LNR16" s="308" t="s">
        <v>53</v>
      </c>
      <c r="LNS16" s="308" t="s">
        <v>53</v>
      </c>
      <c r="LNT16" s="308" t="s">
        <v>53</v>
      </c>
      <c r="LNU16" s="308" t="s">
        <v>53</v>
      </c>
      <c r="LNV16" s="308" t="s">
        <v>53</v>
      </c>
      <c r="LNW16" s="308" t="s">
        <v>53</v>
      </c>
      <c r="LNX16" s="308" t="s">
        <v>53</v>
      </c>
      <c r="LNY16" s="308" t="s">
        <v>53</v>
      </c>
      <c r="LNZ16" s="308" t="s">
        <v>53</v>
      </c>
      <c r="LOA16" s="308" t="s">
        <v>53</v>
      </c>
      <c r="LOB16" s="308" t="s">
        <v>53</v>
      </c>
      <c r="LOC16" s="308" t="s">
        <v>53</v>
      </c>
      <c r="LOD16" s="308" t="s">
        <v>53</v>
      </c>
      <c r="LOE16" s="308" t="s">
        <v>53</v>
      </c>
      <c r="LOF16" s="308" t="s">
        <v>53</v>
      </c>
      <c r="LOG16" s="308" t="s">
        <v>53</v>
      </c>
      <c r="LOH16" s="308" t="s">
        <v>53</v>
      </c>
      <c r="LOI16" s="308" t="s">
        <v>53</v>
      </c>
      <c r="LOJ16" s="308" t="s">
        <v>53</v>
      </c>
      <c r="LOK16" s="308" t="s">
        <v>53</v>
      </c>
      <c r="LOL16" s="308" t="s">
        <v>53</v>
      </c>
      <c r="LOM16" s="308" t="s">
        <v>53</v>
      </c>
      <c r="LON16" s="308" t="s">
        <v>53</v>
      </c>
      <c r="LOO16" s="308" t="s">
        <v>53</v>
      </c>
      <c r="LOP16" s="308" t="s">
        <v>53</v>
      </c>
      <c r="LOQ16" s="308" t="s">
        <v>53</v>
      </c>
      <c r="LOR16" s="308" t="s">
        <v>53</v>
      </c>
      <c r="LOS16" s="308" t="s">
        <v>53</v>
      </c>
      <c r="LOT16" s="308" t="s">
        <v>53</v>
      </c>
      <c r="LOU16" s="308" t="s">
        <v>53</v>
      </c>
      <c r="LOV16" s="308" t="s">
        <v>53</v>
      </c>
      <c r="LOW16" s="308" t="s">
        <v>53</v>
      </c>
      <c r="LOX16" s="308" t="s">
        <v>53</v>
      </c>
      <c r="LOY16" s="308" t="s">
        <v>53</v>
      </c>
      <c r="LOZ16" s="308" t="s">
        <v>53</v>
      </c>
      <c r="LPA16" s="308" t="s">
        <v>53</v>
      </c>
      <c r="LPB16" s="308" t="s">
        <v>53</v>
      </c>
      <c r="LPC16" s="308" t="s">
        <v>53</v>
      </c>
      <c r="LPD16" s="308" t="s">
        <v>53</v>
      </c>
      <c r="LPE16" s="308" t="s">
        <v>53</v>
      </c>
      <c r="LPF16" s="308" t="s">
        <v>53</v>
      </c>
      <c r="LPG16" s="308" t="s">
        <v>53</v>
      </c>
      <c r="LPH16" s="308" t="s">
        <v>53</v>
      </c>
      <c r="LPI16" s="308" t="s">
        <v>53</v>
      </c>
      <c r="LPJ16" s="308" t="s">
        <v>53</v>
      </c>
      <c r="LPK16" s="308" t="s">
        <v>53</v>
      </c>
      <c r="LPL16" s="308" t="s">
        <v>53</v>
      </c>
      <c r="LPM16" s="308" t="s">
        <v>53</v>
      </c>
      <c r="LPN16" s="308" t="s">
        <v>53</v>
      </c>
      <c r="LPO16" s="308" t="s">
        <v>53</v>
      </c>
      <c r="LPP16" s="308" t="s">
        <v>53</v>
      </c>
      <c r="LPQ16" s="308" t="s">
        <v>53</v>
      </c>
      <c r="LPR16" s="308" t="s">
        <v>53</v>
      </c>
      <c r="LPS16" s="308" t="s">
        <v>53</v>
      </c>
      <c r="LPT16" s="308" t="s">
        <v>53</v>
      </c>
      <c r="LPU16" s="308" t="s">
        <v>53</v>
      </c>
      <c r="LPV16" s="308" t="s">
        <v>53</v>
      </c>
      <c r="LPW16" s="308" t="s">
        <v>53</v>
      </c>
      <c r="LPX16" s="308" t="s">
        <v>53</v>
      </c>
      <c r="LPY16" s="308" t="s">
        <v>53</v>
      </c>
      <c r="LPZ16" s="308" t="s">
        <v>53</v>
      </c>
      <c r="LQA16" s="308" t="s">
        <v>53</v>
      </c>
      <c r="LQB16" s="308" t="s">
        <v>53</v>
      </c>
      <c r="LQC16" s="308" t="s">
        <v>53</v>
      </c>
      <c r="LQD16" s="308" t="s">
        <v>53</v>
      </c>
      <c r="LQE16" s="308" t="s">
        <v>53</v>
      </c>
      <c r="LQF16" s="308" t="s">
        <v>53</v>
      </c>
      <c r="LQG16" s="308" t="s">
        <v>53</v>
      </c>
      <c r="LQH16" s="308" t="s">
        <v>53</v>
      </c>
      <c r="LQI16" s="308" t="s">
        <v>53</v>
      </c>
      <c r="LQJ16" s="308" t="s">
        <v>53</v>
      </c>
      <c r="LQK16" s="308" t="s">
        <v>53</v>
      </c>
      <c r="LQL16" s="308" t="s">
        <v>53</v>
      </c>
      <c r="LQM16" s="308" t="s">
        <v>53</v>
      </c>
      <c r="LQN16" s="308" t="s">
        <v>53</v>
      </c>
      <c r="LQO16" s="308" t="s">
        <v>53</v>
      </c>
      <c r="LQP16" s="308" t="s">
        <v>53</v>
      </c>
      <c r="LQQ16" s="308" t="s">
        <v>53</v>
      </c>
      <c r="LQR16" s="308" t="s">
        <v>53</v>
      </c>
      <c r="LQS16" s="308" t="s">
        <v>53</v>
      </c>
      <c r="LQT16" s="308" t="s">
        <v>53</v>
      </c>
      <c r="LQU16" s="308" t="s">
        <v>53</v>
      </c>
      <c r="LQV16" s="308" t="s">
        <v>53</v>
      </c>
      <c r="LQW16" s="308" t="s">
        <v>53</v>
      </c>
      <c r="LQX16" s="308" t="s">
        <v>53</v>
      </c>
      <c r="LQY16" s="308" t="s">
        <v>53</v>
      </c>
      <c r="LQZ16" s="308" t="s">
        <v>53</v>
      </c>
      <c r="LRA16" s="308" t="s">
        <v>53</v>
      </c>
      <c r="LRB16" s="308" t="s">
        <v>53</v>
      </c>
      <c r="LRC16" s="308" t="s">
        <v>53</v>
      </c>
      <c r="LRD16" s="308" t="s">
        <v>53</v>
      </c>
      <c r="LRE16" s="308" t="s">
        <v>53</v>
      </c>
      <c r="LRF16" s="308" t="s">
        <v>53</v>
      </c>
      <c r="LRG16" s="308" t="s">
        <v>53</v>
      </c>
      <c r="LRH16" s="308" t="s">
        <v>53</v>
      </c>
      <c r="LRI16" s="308" t="s">
        <v>53</v>
      </c>
      <c r="LRJ16" s="308" t="s">
        <v>53</v>
      </c>
      <c r="LRK16" s="308" t="s">
        <v>53</v>
      </c>
      <c r="LRL16" s="308" t="s">
        <v>53</v>
      </c>
      <c r="LRM16" s="308" t="s">
        <v>53</v>
      </c>
      <c r="LRN16" s="308" t="s">
        <v>53</v>
      </c>
      <c r="LRO16" s="308" t="s">
        <v>53</v>
      </c>
      <c r="LRP16" s="308" t="s">
        <v>53</v>
      </c>
      <c r="LRQ16" s="308" t="s">
        <v>53</v>
      </c>
      <c r="LRR16" s="308" t="s">
        <v>53</v>
      </c>
      <c r="LRS16" s="308" t="s">
        <v>53</v>
      </c>
      <c r="LRT16" s="308" t="s">
        <v>53</v>
      </c>
      <c r="LRU16" s="308" t="s">
        <v>53</v>
      </c>
      <c r="LRV16" s="308" t="s">
        <v>53</v>
      </c>
      <c r="LRW16" s="308" t="s">
        <v>53</v>
      </c>
      <c r="LRX16" s="308" t="s">
        <v>53</v>
      </c>
      <c r="LRY16" s="308" t="s">
        <v>53</v>
      </c>
      <c r="LRZ16" s="308" t="s">
        <v>53</v>
      </c>
      <c r="LSA16" s="308" t="s">
        <v>53</v>
      </c>
      <c r="LSB16" s="308" t="s">
        <v>53</v>
      </c>
      <c r="LSC16" s="308" t="s">
        <v>53</v>
      </c>
      <c r="LSD16" s="308" t="s">
        <v>53</v>
      </c>
      <c r="LSE16" s="308" t="s">
        <v>53</v>
      </c>
      <c r="LSF16" s="308" t="s">
        <v>53</v>
      </c>
      <c r="LSG16" s="308" t="s">
        <v>53</v>
      </c>
      <c r="LSH16" s="308" t="s">
        <v>53</v>
      </c>
      <c r="LSI16" s="308" t="s">
        <v>53</v>
      </c>
      <c r="LSJ16" s="308" t="s">
        <v>53</v>
      </c>
      <c r="LSK16" s="308" t="s">
        <v>53</v>
      </c>
      <c r="LSL16" s="308" t="s">
        <v>53</v>
      </c>
      <c r="LSM16" s="308" t="s">
        <v>53</v>
      </c>
      <c r="LSN16" s="308" t="s">
        <v>53</v>
      </c>
      <c r="LSO16" s="308" t="s">
        <v>53</v>
      </c>
      <c r="LSP16" s="308" t="s">
        <v>53</v>
      </c>
      <c r="LSQ16" s="308" t="s">
        <v>53</v>
      </c>
      <c r="LSR16" s="308" t="s">
        <v>53</v>
      </c>
      <c r="LSS16" s="308" t="s">
        <v>53</v>
      </c>
      <c r="LST16" s="308" t="s">
        <v>53</v>
      </c>
      <c r="LSU16" s="308" t="s">
        <v>53</v>
      </c>
      <c r="LSV16" s="308" t="s">
        <v>53</v>
      </c>
      <c r="LSW16" s="308" t="s">
        <v>53</v>
      </c>
      <c r="LSX16" s="308" t="s">
        <v>53</v>
      </c>
      <c r="LSY16" s="308" t="s">
        <v>53</v>
      </c>
      <c r="LSZ16" s="308" t="s">
        <v>53</v>
      </c>
      <c r="LTA16" s="308" t="s">
        <v>53</v>
      </c>
      <c r="LTB16" s="308" t="s">
        <v>53</v>
      </c>
      <c r="LTC16" s="308" t="s">
        <v>53</v>
      </c>
      <c r="LTD16" s="308" t="s">
        <v>53</v>
      </c>
      <c r="LTE16" s="308" t="s">
        <v>53</v>
      </c>
      <c r="LTF16" s="308" t="s">
        <v>53</v>
      </c>
      <c r="LTG16" s="308" t="s">
        <v>53</v>
      </c>
      <c r="LTH16" s="308" t="s">
        <v>53</v>
      </c>
      <c r="LTI16" s="308" t="s">
        <v>53</v>
      </c>
      <c r="LTJ16" s="308" t="s">
        <v>53</v>
      </c>
      <c r="LTK16" s="308" t="s">
        <v>53</v>
      </c>
      <c r="LTL16" s="308" t="s">
        <v>53</v>
      </c>
      <c r="LTM16" s="308" t="s">
        <v>53</v>
      </c>
      <c r="LTN16" s="308" t="s">
        <v>53</v>
      </c>
      <c r="LTO16" s="308" t="s">
        <v>53</v>
      </c>
      <c r="LTP16" s="308" t="s">
        <v>53</v>
      </c>
      <c r="LTQ16" s="308" t="s">
        <v>53</v>
      </c>
      <c r="LTR16" s="308" t="s">
        <v>53</v>
      </c>
      <c r="LTS16" s="308" t="s">
        <v>53</v>
      </c>
      <c r="LTT16" s="308" t="s">
        <v>53</v>
      </c>
      <c r="LTU16" s="308" t="s">
        <v>53</v>
      </c>
      <c r="LTV16" s="308" t="s">
        <v>53</v>
      </c>
      <c r="LTW16" s="308" t="s">
        <v>53</v>
      </c>
      <c r="LTX16" s="308" t="s">
        <v>53</v>
      </c>
      <c r="LTY16" s="308" t="s">
        <v>53</v>
      </c>
      <c r="LTZ16" s="308" t="s">
        <v>53</v>
      </c>
      <c r="LUA16" s="308" t="s">
        <v>53</v>
      </c>
      <c r="LUB16" s="308" t="s">
        <v>53</v>
      </c>
      <c r="LUC16" s="308" t="s">
        <v>53</v>
      </c>
      <c r="LUD16" s="308" t="s">
        <v>53</v>
      </c>
      <c r="LUE16" s="308" t="s">
        <v>53</v>
      </c>
      <c r="LUF16" s="308" t="s">
        <v>53</v>
      </c>
      <c r="LUG16" s="308" t="s">
        <v>53</v>
      </c>
      <c r="LUH16" s="308" t="s">
        <v>53</v>
      </c>
      <c r="LUI16" s="308" t="s">
        <v>53</v>
      </c>
      <c r="LUJ16" s="308" t="s">
        <v>53</v>
      </c>
      <c r="LUK16" s="308" t="s">
        <v>53</v>
      </c>
      <c r="LUL16" s="308" t="s">
        <v>53</v>
      </c>
      <c r="LUM16" s="308" t="s">
        <v>53</v>
      </c>
      <c r="LUN16" s="308" t="s">
        <v>53</v>
      </c>
      <c r="LUO16" s="308" t="s">
        <v>53</v>
      </c>
      <c r="LUP16" s="308" t="s">
        <v>53</v>
      </c>
      <c r="LUQ16" s="308" t="s">
        <v>53</v>
      </c>
      <c r="LUR16" s="308" t="s">
        <v>53</v>
      </c>
      <c r="LUS16" s="308" t="s">
        <v>53</v>
      </c>
      <c r="LUT16" s="308" t="s">
        <v>53</v>
      </c>
      <c r="LUU16" s="308" t="s">
        <v>53</v>
      </c>
      <c r="LUV16" s="308" t="s">
        <v>53</v>
      </c>
      <c r="LUW16" s="308" t="s">
        <v>53</v>
      </c>
      <c r="LUX16" s="308" t="s">
        <v>53</v>
      </c>
      <c r="LUY16" s="308" t="s">
        <v>53</v>
      </c>
      <c r="LUZ16" s="308" t="s">
        <v>53</v>
      </c>
      <c r="LVA16" s="308" t="s">
        <v>53</v>
      </c>
      <c r="LVB16" s="308" t="s">
        <v>53</v>
      </c>
      <c r="LVC16" s="308" t="s">
        <v>53</v>
      </c>
      <c r="LVD16" s="308" t="s">
        <v>53</v>
      </c>
      <c r="LVE16" s="308" t="s">
        <v>53</v>
      </c>
      <c r="LVF16" s="308" t="s">
        <v>53</v>
      </c>
      <c r="LVG16" s="308" t="s">
        <v>53</v>
      </c>
      <c r="LVH16" s="308" t="s">
        <v>53</v>
      </c>
      <c r="LVI16" s="308" t="s">
        <v>53</v>
      </c>
      <c r="LVJ16" s="308" t="s">
        <v>53</v>
      </c>
      <c r="LVK16" s="308" t="s">
        <v>53</v>
      </c>
      <c r="LVL16" s="308" t="s">
        <v>53</v>
      </c>
      <c r="LVM16" s="308" t="s">
        <v>53</v>
      </c>
      <c r="LVN16" s="308" t="s">
        <v>53</v>
      </c>
      <c r="LVO16" s="308" t="s">
        <v>53</v>
      </c>
      <c r="LVP16" s="308" t="s">
        <v>53</v>
      </c>
      <c r="LVQ16" s="308" t="s">
        <v>53</v>
      </c>
      <c r="LVR16" s="308" t="s">
        <v>53</v>
      </c>
      <c r="LVS16" s="308" t="s">
        <v>53</v>
      </c>
      <c r="LVT16" s="308" t="s">
        <v>53</v>
      </c>
      <c r="LVU16" s="308" t="s">
        <v>53</v>
      </c>
      <c r="LVV16" s="308" t="s">
        <v>53</v>
      </c>
      <c r="LVW16" s="308" t="s">
        <v>53</v>
      </c>
      <c r="LVX16" s="308" t="s">
        <v>53</v>
      </c>
      <c r="LVY16" s="308" t="s">
        <v>53</v>
      </c>
      <c r="LVZ16" s="308" t="s">
        <v>53</v>
      </c>
      <c r="LWA16" s="308" t="s">
        <v>53</v>
      </c>
      <c r="LWB16" s="308" t="s">
        <v>53</v>
      </c>
      <c r="LWC16" s="308" t="s">
        <v>53</v>
      </c>
      <c r="LWD16" s="308" t="s">
        <v>53</v>
      </c>
      <c r="LWE16" s="308" t="s">
        <v>53</v>
      </c>
      <c r="LWF16" s="308" t="s">
        <v>53</v>
      </c>
      <c r="LWG16" s="308" t="s">
        <v>53</v>
      </c>
      <c r="LWH16" s="308" t="s">
        <v>53</v>
      </c>
      <c r="LWI16" s="308" t="s">
        <v>53</v>
      </c>
      <c r="LWJ16" s="308" t="s">
        <v>53</v>
      </c>
      <c r="LWK16" s="308" t="s">
        <v>53</v>
      </c>
      <c r="LWL16" s="308" t="s">
        <v>53</v>
      </c>
      <c r="LWM16" s="308" t="s">
        <v>53</v>
      </c>
      <c r="LWN16" s="308" t="s">
        <v>53</v>
      </c>
      <c r="LWO16" s="308" t="s">
        <v>53</v>
      </c>
      <c r="LWP16" s="308" t="s">
        <v>53</v>
      </c>
      <c r="LWQ16" s="308" t="s">
        <v>53</v>
      </c>
      <c r="LWR16" s="308" t="s">
        <v>53</v>
      </c>
      <c r="LWS16" s="308" t="s">
        <v>53</v>
      </c>
      <c r="LWT16" s="308" t="s">
        <v>53</v>
      </c>
      <c r="LWU16" s="308" t="s">
        <v>53</v>
      </c>
      <c r="LWV16" s="308" t="s">
        <v>53</v>
      </c>
      <c r="LWW16" s="308" t="s">
        <v>53</v>
      </c>
      <c r="LWX16" s="308" t="s">
        <v>53</v>
      </c>
      <c r="LWY16" s="308" t="s">
        <v>53</v>
      </c>
      <c r="LWZ16" s="308" t="s">
        <v>53</v>
      </c>
      <c r="LXA16" s="308" t="s">
        <v>53</v>
      </c>
      <c r="LXB16" s="308" t="s">
        <v>53</v>
      </c>
      <c r="LXC16" s="308" t="s">
        <v>53</v>
      </c>
      <c r="LXD16" s="308" t="s">
        <v>53</v>
      </c>
      <c r="LXE16" s="308" t="s">
        <v>53</v>
      </c>
      <c r="LXF16" s="308" t="s">
        <v>53</v>
      </c>
      <c r="LXG16" s="308" t="s">
        <v>53</v>
      </c>
      <c r="LXH16" s="308" t="s">
        <v>53</v>
      </c>
      <c r="LXI16" s="308" t="s">
        <v>53</v>
      </c>
      <c r="LXJ16" s="308" t="s">
        <v>53</v>
      </c>
      <c r="LXK16" s="308" t="s">
        <v>53</v>
      </c>
      <c r="LXL16" s="308" t="s">
        <v>53</v>
      </c>
      <c r="LXM16" s="308" t="s">
        <v>53</v>
      </c>
      <c r="LXN16" s="308" t="s">
        <v>53</v>
      </c>
      <c r="LXO16" s="308" t="s">
        <v>53</v>
      </c>
      <c r="LXP16" s="308" t="s">
        <v>53</v>
      </c>
      <c r="LXQ16" s="308" t="s">
        <v>53</v>
      </c>
      <c r="LXR16" s="308" t="s">
        <v>53</v>
      </c>
      <c r="LXS16" s="308" t="s">
        <v>53</v>
      </c>
      <c r="LXT16" s="308" t="s">
        <v>53</v>
      </c>
      <c r="LXU16" s="308" t="s">
        <v>53</v>
      </c>
      <c r="LXV16" s="308" t="s">
        <v>53</v>
      </c>
      <c r="LXW16" s="308" t="s">
        <v>53</v>
      </c>
      <c r="LXX16" s="308" t="s">
        <v>53</v>
      </c>
      <c r="LXY16" s="308" t="s">
        <v>53</v>
      </c>
      <c r="LXZ16" s="308" t="s">
        <v>53</v>
      </c>
      <c r="LYA16" s="308" t="s">
        <v>53</v>
      </c>
      <c r="LYB16" s="308" t="s">
        <v>53</v>
      </c>
      <c r="LYC16" s="308" t="s">
        <v>53</v>
      </c>
      <c r="LYD16" s="308" t="s">
        <v>53</v>
      </c>
      <c r="LYE16" s="308" t="s">
        <v>53</v>
      </c>
      <c r="LYF16" s="308" t="s">
        <v>53</v>
      </c>
      <c r="LYG16" s="308" t="s">
        <v>53</v>
      </c>
      <c r="LYH16" s="308" t="s">
        <v>53</v>
      </c>
      <c r="LYI16" s="308" t="s">
        <v>53</v>
      </c>
      <c r="LYJ16" s="308" t="s">
        <v>53</v>
      </c>
      <c r="LYK16" s="308" t="s">
        <v>53</v>
      </c>
      <c r="LYL16" s="308" t="s">
        <v>53</v>
      </c>
      <c r="LYM16" s="308" t="s">
        <v>53</v>
      </c>
      <c r="LYN16" s="308" t="s">
        <v>53</v>
      </c>
      <c r="LYO16" s="308" t="s">
        <v>53</v>
      </c>
      <c r="LYP16" s="308" t="s">
        <v>53</v>
      </c>
      <c r="LYQ16" s="308" t="s">
        <v>53</v>
      </c>
      <c r="LYR16" s="308" t="s">
        <v>53</v>
      </c>
      <c r="LYS16" s="308" t="s">
        <v>53</v>
      </c>
      <c r="LYT16" s="308" t="s">
        <v>53</v>
      </c>
      <c r="LYU16" s="308" t="s">
        <v>53</v>
      </c>
      <c r="LYV16" s="308" t="s">
        <v>53</v>
      </c>
      <c r="LYW16" s="308" t="s">
        <v>53</v>
      </c>
      <c r="LYX16" s="308" t="s">
        <v>53</v>
      </c>
      <c r="LYY16" s="308" t="s">
        <v>53</v>
      </c>
      <c r="LYZ16" s="308" t="s">
        <v>53</v>
      </c>
      <c r="LZA16" s="308" t="s">
        <v>53</v>
      </c>
      <c r="LZB16" s="308" t="s">
        <v>53</v>
      </c>
      <c r="LZC16" s="308" t="s">
        <v>53</v>
      </c>
      <c r="LZD16" s="308" t="s">
        <v>53</v>
      </c>
      <c r="LZE16" s="308" t="s">
        <v>53</v>
      </c>
      <c r="LZF16" s="308" t="s">
        <v>53</v>
      </c>
      <c r="LZG16" s="308" t="s">
        <v>53</v>
      </c>
      <c r="LZH16" s="308" t="s">
        <v>53</v>
      </c>
      <c r="LZI16" s="308" t="s">
        <v>53</v>
      </c>
      <c r="LZJ16" s="308" t="s">
        <v>53</v>
      </c>
      <c r="LZK16" s="308" t="s">
        <v>53</v>
      </c>
      <c r="LZL16" s="308" t="s">
        <v>53</v>
      </c>
      <c r="LZM16" s="308" t="s">
        <v>53</v>
      </c>
      <c r="LZN16" s="308" t="s">
        <v>53</v>
      </c>
      <c r="LZO16" s="308" t="s">
        <v>53</v>
      </c>
      <c r="LZP16" s="308" t="s">
        <v>53</v>
      </c>
      <c r="LZQ16" s="308" t="s">
        <v>53</v>
      </c>
      <c r="LZR16" s="308" t="s">
        <v>53</v>
      </c>
      <c r="LZS16" s="308" t="s">
        <v>53</v>
      </c>
      <c r="LZT16" s="308" t="s">
        <v>53</v>
      </c>
      <c r="LZU16" s="308" t="s">
        <v>53</v>
      </c>
      <c r="LZV16" s="308" t="s">
        <v>53</v>
      </c>
      <c r="LZW16" s="308" t="s">
        <v>53</v>
      </c>
      <c r="LZX16" s="308" t="s">
        <v>53</v>
      </c>
      <c r="LZY16" s="308" t="s">
        <v>53</v>
      </c>
      <c r="LZZ16" s="308" t="s">
        <v>53</v>
      </c>
      <c r="MAA16" s="308" t="s">
        <v>53</v>
      </c>
      <c r="MAB16" s="308" t="s">
        <v>53</v>
      </c>
      <c r="MAC16" s="308" t="s">
        <v>53</v>
      </c>
      <c r="MAD16" s="308" t="s">
        <v>53</v>
      </c>
      <c r="MAE16" s="308" t="s">
        <v>53</v>
      </c>
      <c r="MAF16" s="308" t="s">
        <v>53</v>
      </c>
      <c r="MAG16" s="308" t="s">
        <v>53</v>
      </c>
      <c r="MAH16" s="308" t="s">
        <v>53</v>
      </c>
      <c r="MAI16" s="308" t="s">
        <v>53</v>
      </c>
      <c r="MAJ16" s="308" t="s">
        <v>53</v>
      </c>
      <c r="MAK16" s="308" t="s">
        <v>53</v>
      </c>
      <c r="MAL16" s="308" t="s">
        <v>53</v>
      </c>
      <c r="MAM16" s="308" t="s">
        <v>53</v>
      </c>
      <c r="MAN16" s="308" t="s">
        <v>53</v>
      </c>
      <c r="MAO16" s="308" t="s">
        <v>53</v>
      </c>
      <c r="MAP16" s="308" t="s">
        <v>53</v>
      </c>
      <c r="MAQ16" s="308" t="s">
        <v>53</v>
      </c>
      <c r="MAR16" s="308" t="s">
        <v>53</v>
      </c>
      <c r="MAS16" s="308" t="s">
        <v>53</v>
      </c>
      <c r="MAT16" s="308" t="s">
        <v>53</v>
      </c>
      <c r="MAU16" s="308" t="s">
        <v>53</v>
      </c>
      <c r="MAV16" s="308" t="s">
        <v>53</v>
      </c>
      <c r="MAW16" s="308" t="s">
        <v>53</v>
      </c>
      <c r="MAX16" s="308" t="s">
        <v>53</v>
      </c>
      <c r="MAY16" s="308" t="s">
        <v>53</v>
      </c>
      <c r="MAZ16" s="308" t="s">
        <v>53</v>
      </c>
      <c r="MBA16" s="308" t="s">
        <v>53</v>
      </c>
      <c r="MBB16" s="308" t="s">
        <v>53</v>
      </c>
      <c r="MBC16" s="308" t="s">
        <v>53</v>
      </c>
      <c r="MBD16" s="308" t="s">
        <v>53</v>
      </c>
      <c r="MBE16" s="308" t="s">
        <v>53</v>
      </c>
      <c r="MBF16" s="308" t="s">
        <v>53</v>
      </c>
      <c r="MBG16" s="308" t="s">
        <v>53</v>
      </c>
      <c r="MBH16" s="308" t="s">
        <v>53</v>
      </c>
      <c r="MBI16" s="308" t="s">
        <v>53</v>
      </c>
      <c r="MBJ16" s="308" t="s">
        <v>53</v>
      </c>
      <c r="MBK16" s="308" t="s">
        <v>53</v>
      </c>
      <c r="MBL16" s="308" t="s">
        <v>53</v>
      </c>
      <c r="MBM16" s="308" t="s">
        <v>53</v>
      </c>
      <c r="MBN16" s="308" t="s">
        <v>53</v>
      </c>
      <c r="MBO16" s="308" t="s">
        <v>53</v>
      </c>
      <c r="MBP16" s="308" t="s">
        <v>53</v>
      </c>
      <c r="MBQ16" s="308" t="s">
        <v>53</v>
      </c>
      <c r="MBR16" s="308" t="s">
        <v>53</v>
      </c>
      <c r="MBS16" s="308" t="s">
        <v>53</v>
      </c>
      <c r="MBT16" s="308" t="s">
        <v>53</v>
      </c>
      <c r="MBU16" s="308" t="s">
        <v>53</v>
      </c>
      <c r="MBV16" s="308" t="s">
        <v>53</v>
      </c>
      <c r="MBW16" s="308" t="s">
        <v>53</v>
      </c>
      <c r="MBX16" s="308" t="s">
        <v>53</v>
      </c>
      <c r="MBY16" s="308" t="s">
        <v>53</v>
      </c>
      <c r="MBZ16" s="308" t="s">
        <v>53</v>
      </c>
      <c r="MCA16" s="308" t="s">
        <v>53</v>
      </c>
      <c r="MCB16" s="308" t="s">
        <v>53</v>
      </c>
      <c r="MCC16" s="308" t="s">
        <v>53</v>
      </c>
      <c r="MCD16" s="308" t="s">
        <v>53</v>
      </c>
      <c r="MCE16" s="308" t="s">
        <v>53</v>
      </c>
      <c r="MCF16" s="308" t="s">
        <v>53</v>
      </c>
      <c r="MCG16" s="308" t="s">
        <v>53</v>
      </c>
      <c r="MCH16" s="308" t="s">
        <v>53</v>
      </c>
      <c r="MCI16" s="308" t="s">
        <v>53</v>
      </c>
      <c r="MCJ16" s="308" t="s">
        <v>53</v>
      </c>
      <c r="MCK16" s="308" t="s">
        <v>53</v>
      </c>
      <c r="MCL16" s="308" t="s">
        <v>53</v>
      </c>
      <c r="MCM16" s="308" t="s">
        <v>53</v>
      </c>
      <c r="MCN16" s="308" t="s">
        <v>53</v>
      </c>
      <c r="MCO16" s="308" t="s">
        <v>53</v>
      </c>
      <c r="MCP16" s="308" t="s">
        <v>53</v>
      </c>
      <c r="MCQ16" s="308" t="s">
        <v>53</v>
      </c>
      <c r="MCR16" s="308" t="s">
        <v>53</v>
      </c>
      <c r="MCS16" s="308" t="s">
        <v>53</v>
      </c>
      <c r="MCT16" s="308" t="s">
        <v>53</v>
      </c>
      <c r="MCU16" s="308" t="s">
        <v>53</v>
      </c>
      <c r="MCV16" s="308" t="s">
        <v>53</v>
      </c>
      <c r="MCW16" s="308" t="s">
        <v>53</v>
      </c>
      <c r="MCX16" s="308" t="s">
        <v>53</v>
      </c>
      <c r="MCY16" s="308" t="s">
        <v>53</v>
      </c>
      <c r="MCZ16" s="308" t="s">
        <v>53</v>
      </c>
      <c r="MDA16" s="308" t="s">
        <v>53</v>
      </c>
      <c r="MDB16" s="308" t="s">
        <v>53</v>
      </c>
      <c r="MDC16" s="308" t="s">
        <v>53</v>
      </c>
      <c r="MDD16" s="308" t="s">
        <v>53</v>
      </c>
      <c r="MDE16" s="308" t="s">
        <v>53</v>
      </c>
      <c r="MDF16" s="308" t="s">
        <v>53</v>
      </c>
      <c r="MDG16" s="308" t="s">
        <v>53</v>
      </c>
      <c r="MDH16" s="308" t="s">
        <v>53</v>
      </c>
      <c r="MDI16" s="308" t="s">
        <v>53</v>
      </c>
      <c r="MDJ16" s="308" t="s">
        <v>53</v>
      </c>
      <c r="MDK16" s="308" t="s">
        <v>53</v>
      </c>
      <c r="MDL16" s="308" t="s">
        <v>53</v>
      </c>
      <c r="MDM16" s="308" t="s">
        <v>53</v>
      </c>
      <c r="MDN16" s="308" t="s">
        <v>53</v>
      </c>
      <c r="MDO16" s="308" t="s">
        <v>53</v>
      </c>
      <c r="MDP16" s="308" t="s">
        <v>53</v>
      </c>
      <c r="MDQ16" s="308" t="s">
        <v>53</v>
      </c>
      <c r="MDR16" s="308" t="s">
        <v>53</v>
      </c>
      <c r="MDS16" s="308" t="s">
        <v>53</v>
      </c>
      <c r="MDT16" s="308" t="s">
        <v>53</v>
      </c>
      <c r="MDU16" s="308" t="s">
        <v>53</v>
      </c>
      <c r="MDV16" s="308" t="s">
        <v>53</v>
      </c>
      <c r="MDW16" s="308" t="s">
        <v>53</v>
      </c>
      <c r="MDX16" s="308" t="s">
        <v>53</v>
      </c>
      <c r="MDY16" s="308" t="s">
        <v>53</v>
      </c>
      <c r="MDZ16" s="308" t="s">
        <v>53</v>
      </c>
      <c r="MEA16" s="308" t="s">
        <v>53</v>
      </c>
      <c r="MEB16" s="308" t="s">
        <v>53</v>
      </c>
      <c r="MEC16" s="308" t="s">
        <v>53</v>
      </c>
      <c r="MED16" s="308" t="s">
        <v>53</v>
      </c>
      <c r="MEE16" s="308" t="s">
        <v>53</v>
      </c>
      <c r="MEF16" s="308" t="s">
        <v>53</v>
      </c>
      <c r="MEG16" s="308" t="s">
        <v>53</v>
      </c>
      <c r="MEH16" s="308" t="s">
        <v>53</v>
      </c>
      <c r="MEI16" s="308" t="s">
        <v>53</v>
      </c>
      <c r="MEJ16" s="308" t="s">
        <v>53</v>
      </c>
      <c r="MEK16" s="308" t="s">
        <v>53</v>
      </c>
      <c r="MEL16" s="308" t="s">
        <v>53</v>
      </c>
      <c r="MEM16" s="308" t="s">
        <v>53</v>
      </c>
      <c r="MEN16" s="308" t="s">
        <v>53</v>
      </c>
      <c r="MEO16" s="308" t="s">
        <v>53</v>
      </c>
      <c r="MEP16" s="308" t="s">
        <v>53</v>
      </c>
      <c r="MEQ16" s="308" t="s">
        <v>53</v>
      </c>
      <c r="MER16" s="308" t="s">
        <v>53</v>
      </c>
      <c r="MES16" s="308" t="s">
        <v>53</v>
      </c>
      <c r="MET16" s="308" t="s">
        <v>53</v>
      </c>
      <c r="MEU16" s="308" t="s">
        <v>53</v>
      </c>
      <c r="MEV16" s="308" t="s">
        <v>53</v>
      </c>
      <c r="MEW16" s="308" t="s">
        <v>53</v>
      </c>
      <c r="MEX16" s="308" t="s">
        <v>53</v>
      </c>
      <c r="MEY16" s="308" t="s">
        <v>53</v>
      </c>
      <c r="MEZ16" s="308" t="s">
        <v>53</v>
      </c>
      <c r="MFA16" s="308" t="s">
        <v>53</v>
      </c>
      <c r="MFB16" s="308" t="s">
        <v>53</v>
      </c>
      <c r="MFC16" s="308" t="s">
        <v>53</v>
      </c>
      <c r="MFD16" s="308" t="s">
        <v>53</v>
      </c>
      <c r="MFE16" s="308" t="s">
        <v>53</v>
      </c>
      <c r="MFF16" s="308" t="s">
        <v>53</v>
      </c>
      <c r="MFG16" s="308" t="s">
        <v>53</v>
      </c>
      <c r="MFH16" s="308" t="s">
        <v>53</v>
      </c>
      <c r="MFI16" s="308" t="s">
        <v>53</v>
      </c>
      <c r="MFJ16" s="308" t="s">
        <v>53</v>
      </c>
      <c r="MFK16" s="308" t="s">
        <v>53</v>
      </c>
      <c r="MFL16" s="308" t="s">
        <v>53</v>
      </c>
      <c r="MFM16" s="308" t="s">
        <v>53</v>
      </c>
      <c r="MFN16" s="308" t="s">
        <v>53</v>
      </c>
      <c r="MFO16" s="308" t="s">
        <v>53</v>
      </c>
      <c r="MFP16" s="308" t="s">
        <v>53</v>
      </c>
      <c r="MFQ16" s="308" t="s">
        <v>53</v>
      </c>
      <c r="MFR16" s="308" t="s">
        <v>53</v>
      </c>
      <c r="MFS16" s="308" t="s">
        <v>53</v>
      </c>
      <c r="MFT16" s="308" t="s">
        <v>53</v>
      </c>
      <c r="MFU16" s="308" t="s">
        <v>53</v>
      </c>
      <c r="MFV16" s="308" t="s">
        <v>53</v>
      </c>
      <c r="MFW16" s="308" t="s">
        <v>53</v>
      </c>
      <c r="MFX16" s="308" t="s">
        <v>53</v>
      </c>
      <c r="MFY16" s="308" t="s">
        <v>53</v>
      </c>
      <c r="MFZ16" s="308" t="s">
        <v>53</v>
      </c>
      <c r="MGA16" s="308" t="s">
        <v>53</v>
      </c>
      <c r="MGB16" s="308" t="s">
        <v>53</v>
      </c>
      <c r="MGC16" s="308" t="s">
        <v>53</v>
      </c>
      <c r="MGD16" s="308" t="s">
        <v>53</v>
      </c>
      <c r="MGE16" s="308" t="s">
        <v>53</v>
      </c>
      <c r="MGF16" s="308" t="s">
        <v>53</v>
      </c>
      <c r="MGG16" s="308" t="s">
        <v>53</v>
      </c>
      <c r="MGH16" s="308" t="s">
        <v>53</v>
      </c>
      <c r="MGI16" s="308" t="s">
        <v>53</v>
      </c>
      <c r="MGJ16" s="308" t="s">
        <v>53</v>
      </c>
      <c r="MGK16" s="308" t="s">
        <v>53</v>
      </c>
      <c r="MGL16" s="308" t="s">
        <v>53</v>
      </c>
      <c r="MGM16" s="308" t="s">
        <v>53</v>
      </c>
      <c r="MGN16" s="308" t="s">
        <v>53</v>
      </c>
      <c r="MGO16" s="308" t="s">
        <v>53</v>
      </c>
      <c r="MGP16" s="308" t="s">
        <v>53</v>
      </c>
      <c r="MGQ16" s="308" t="s">
        <v>53</v>
      </c>
      <c r="MGR16" s="308" t="s">
        <v>53</v>
      </c>
      <c r="MGS16" s="308" t="s">
        <v>53</v>
      </c>
      <c r="MGT16" s="308" t="s">
        <v>53</v>
      </c>
      <c r="MGU16" s="308" t="s">
        <v>53</v>
      </c>
      <c r="MGV16" s="308" t="s">
        <v>53</v>
      </c>
      <c r="MGW16" s="308" t="s">
        <v>53</v>
      </c>
      <c r="MGX16" s="308" t="s">
        <v>53</v>
      </c>
      <c r="MGY16" s="308" t="s">
        <v>53</v>
      </c>
      <c r="MGZ16" s="308" t="s">
        <v>53</v>
      </c>
      <c r="MHA16" s="308" t="s">
        <v>53</v>
      </c>
      <c r="MHB16" s="308" t="s">
        <v>53</v>
      </c>
      <c r="MHC16" s="308" t="s">
        <v>53</v>
      </c>
      <c r="MHD16" s="308" t="s">
        <v>53</v>
      </c>
      <c r="MHE16" s="308" t="s">
        <v>53</v>
      </c>
      <c r="MHF16" s="308" t="s">
        <v>53</v>
      </c>
      <c r="MHG16" s="308" t="s">
        <v>53</v>
      </c>
      <c r="MHH16" s="308" t="s">
        <v>53</v>
      </c>
      <c r="MHI16" s="308" t="s">
        <v>53</v>
      </c>
      <c r="MHJ16" s="308" t="s">
        <v>53</v>
      </c>
      <c r="MHK16" s="308" t="s">
        <v>53</v>
      </c>
      <c r="MHL16" s="308" t="s">
        <v>53</v>
      </c>
      <c r="MHM16" s="308" t="s">
        <v>53</v>
      </c>
      <c r="MHN16" s="308" t="s">
        <v>53</v>
      </c>
      <c r="MHO16" s="308" t="s">
        <v>53</v>
      </c>
      <c r="MHP16" s="308" t="s">
        <v>53</v>
      </c>
      <c r="MHQ16" s="308" t="s">
        <v>53</v>
      </c>
      <c r="MHR16" s="308" t="s">
        <v>53</v>
      </c>
      <c r="MHS16" s="308" t="s">
        <v>53</v>
      </c>
      <c r="MHT16" s="308" t="s">
        <v>53</v>
      </c>
      <c r="MHU16" s="308" t="s">
        <v>53</v>
      </c>
      <c r="MHV16" s="308" t="s">
        <v>53</v>
      </c>
      <c r="MHW16" s="308" t="s">
        <v>53</v>
      </c>
      <c r="MHX16" s="308" t="s">
        <v>53</v>
      </c>
      <c r="MHY16" s="308" t="s">
        <v>53</v>
      </c>
      <c r="MHZ16" s="308" t="s">
        <v>53</v>
      </c>
      <c r="MIA16" s="308" t="s">
        <v>53</v>
      </c>
      <c r="MIB16" s="308" t="s">
        <v>53</v>
      </c>
      <c r="MIC16" s="308" t="s">
        <v>53</v>
      </c>
      <c r="MID16" s="308" t="s">
        <v>53</v>
      </c>
      <c r="MIE16" s="308" t="s">
        <v>53</v>
      </c>
      <c r="MIF16" s="308" t="s">
        <v>53</v>
      </c>
      <c r="MIG16" s="308" t="s">
        <v>53</v>
      </c>
      <c r="MIH16" s="308" t="s">
        <v>53</v>
      </c>
      <c r="MII16" s="308" t="s">
        <v>53</v>
      </c>
      <c r="MIJ16" s="308" t="s">
        <v>53</v>
      </c>
      <c r="MIK16" s="308" t="s">
        <v>53</v>
      </c>
      <c r="MIL16" s="308" t="s">
        <v>53</v>
      </c>
      <c r="MIM16" s="308" t="s">
        <v>53</v>
      </c>
      <c r="MIN16" s="308" t="s">
        <v>53</v>
      </c>
      <c r="MIO16" s="308" t="s">
        <v>53</v>
      </c>
      <c r="MIP16" s="308" t="s">
        <v>53</v>
      </c>
      <c r="MIQ16" s="308" t="s">
        <v>53</v>
      </c>
      <c r="MIR16" s="308" t="s">
        <v>53</v>
      </c>
      <c r="MIS16" s="308" t="s">
        <v>53</v>
      </c>
      <c r="MIT16" s="308" t="s">
        <v>53</v>
      </c>
      <c r="MIU16" s="308" t="s">
        <v>53</v>
      </c>
      <c r="MIV16" s="308" t="s">
        <v>53</v>
      </c>
      <c r="MIW16" s="308" t="s">
        <v>53</v>
      </c>
      <c r="MIX16" s="308" t="s">
        <v>53</v>
      </c>
      <c r="MIY16" s="308" t="s">
        <v>53</v>
      </c>
      <c r="MIZ16" s="308" t="s">
        <v>53</v>
      </c>
      <c r="MJA16" s="308" t="s">
        <v>53</v>
      </c>
      <c r="MJB16" s="308" t="s">
        <v>53</v>
      </c>
      <c r="MJC16" s="308" t="s">
        <v>53</v>
      </c>
      <c r="MJD16" s="308" t="s">
        <v>53</v>
      </c>
      <c r="MJE16" s="308" t="s">
        <v>53</v>
      </c>
      <c r="MJF16" s="308" t="s">
        <v>53</v>
      </c>
      <c r="MJG16" s="308" t="s">
        <v>53</v>
      </c>
      <c r="MJH16" s="308" t="s">
        <v>53</v>
      </c>
      <c r="MJI16" s="308" t="s">
        <v>53</v>
      </c>
      <c r="MJJ16" s="308" t="s">
        <v>53</v>
      </c>
      <c r="MJK16" s="308" t="s">
        <v>53</v>
      </c>
      <c r="MJL16" s="308" t="s">
        <v>53</v>
      </c>
      <c r="MJM16" s="308" t="s">
        <v>53</v>
      </c>
      <c r="MJN16" s="308" t="s">
        <v>53</v>
      </c>
      <c r="MJO16" s="308" t="s">
        <v>53</v>
      </c>
      <c r="MJP16" s="308" t="s">
        <v>53</v>
      </c>
      <c r="MJQ16" s="308" t="s">
        <v>53</v>
      </c>
      <c r="MJR16" s="308" t="s">
        <v>53</v>
      </c>
      <c r="MJS16" s="308" t="s">
        <v>53</v>
      </c>
      <c r="MJT16" s="308" t="s">
        <v>53</v>
      </c>
      <c r="MJU16" s="308" t="s">
        <v>53</v>
      </c>
      <c r="MJV16" s="308" t="s">
        <v>53</v>
      </c>
      <c r="MJW16" s="308" t="s">
        <v>53</v>
      </c>
      <c r="MJX16" s="308" t="s">
        <v>53</v>
      </c>
      <c r="MJY16" s="308" t="s">
        <v>53</v>
      </c>
      <c r="MJZ16" s="308" t="s">
        <v>53</v>
      </c>
      <c r="MKA16" s="308" t="s">
        <v>53</v>
      </c>
      <c r="MKB16" s="308" t="s">
        <v>53</v>
      </c>
      <c r="MKC16" s="308" t="s">
        <v>53</v>
      </c>
      <c r="MKD16" s="308" t="s">
        <v>53</v>
      </c>
      <c r="MKE16" s="308" t="s">
        <v>53</v>
      </c>
      <c r="MKF16" s="308" t="s">
        <v>53</v>
      </c>
      <c r="MKG16" s="308" t="s">
        <v>53</v>
      </c>
      <c r="MKH16" s="308" t="s">
        <v>53</v>
      </c>
      <c r="MKI16" s="308" t="s">
        <v>53</v>
      </c>
      <c r="MKJ16" s="308" t="s">
        <v>53</v>
      </c>
      <c r="MKK16" s="308" t="s">
        <v>53</v>
      </c>
      <c r="MKL16" s="308" t="s">
        <v>53</v>
      </c>
      <c r="MKM16" s="308" t="s">
        <v>53</v>
      </c>
      <c r="MKN16" s="308" t="s">
        <v>53</v>
      </c>
      <c r="MKO16" s="308" t="s">
        <v>53</v>
      </c>
      <c r="MKP16" s="308" t="s">
        <v>53</v>
      </c>
      <c r="MKQ16" s="308" t="s">
        <v>53</v>
      </c>
      <c r="MKR16" s="308" t="s">
        <v>53</v>
      </c>
      <c r="MKS16" s="308" t="s">
        <v>53</v>
      </c>
      <c r="MKT16" s="308" t="s">
        <v>53</v>
      </c>
      <c r="MKU16" s="308" t="s">
        <v>53</v>
      </c>
      <c r="MKV16" s="308" t="s">
        <v>53</v>
      </c>
      <c r="MKW16" s="308" t="s">
        <v>53</v>
      </c>
      <c r="MKX16" s="308" t="s">
        <v>53</v>
      </c>
      <c r="MKY16" s="308" t="s">
        <v>53</v>
      </c>
      <c r="MKZ16" s="308" t="s">
        <v>53</v>
      </c>
      <c r="MLA16" s="308" t="s">
        <v>53</v>
      </c>
      <c r="MLB16" s="308" t="s">
        <v>53</v>
      </c>
      <c r="MLC16" s="308" t="s">
        <v>53</v>
      </c>
      <c r="MLD16" s="308" t="s">
        <v>53</v>
      </c>
      <c r="MLE16" s="308" t="s">
        <v>53</v>
      </c>
      <c r="MLF16" s="308" t="s">
        <v>53</v>
      </c>
      <c r="MLG16" s="308" t="s">
        <v>53</v>
      </c>
      <c r="MLH16" s="308" t="s">
        <v>53</v>
      </c>
      <c r="MLI16" s="308" t="s">
        <v>53</v>
      </c>
      <c r="MLJ16" s="308" t="s">
        <v>53</v>
      </c>
      <c r="MLK16" s="308" t="s">
        <v>53</v>
      </c>
      <c r="MLL16" s="308" t="s">
        <v>53</v>
      </c>
      <c r="MLM16" s="308" t="s">
        <v>53</v>
      </c>
      <c r="MLN16" s="308" t="s">
        <v>53</v>
      </c>
      <c r="MLO16" s="308" t="s">
        <v>53</v>
      </c>
      <c r="MLP16" s="308" t="s">
        <v>53</v>
      </c>
      <c r="MLQ16" s="308" t="s">
        <v>53</v>
      </c>
      <c r="MLR16" s="308" t="s">
        <v>53</v>
      </c>
      <c r="MLS16" s="308" t="s">
        <v>53</v>
      </c>
      <c r="MLT16" s="308" t="s">
        <v>53</v>
      </c>
      <c r="MLU16" s="308" t="s">
        <v>53</v>
      </c>
      <c r="MLV16" s="308" t="s">
        <v>53</v>
      </c>
      <c r="MLW16" s="308" t="s">
        <v>53</v>
      </c>
      <c r="MLX16" s="308" t="s">
        <v>53</v>
      </c>
      <c r="MLY16" s="308" t="s">
        <v>53</v>
      </c>
      <c r="MLZ16" s="308" t="s">
        <v>53</v>
      </c>
      <c r="MMA16" s="308" t="s">
        <v>53</v>
      </c>
      <c r="MMB16" s="308" t="s">
        <v>53</v>
      </c>
      <c r="MMC16" s="308" t="s">
        <v>53</v>
      </c>
      <c r="MMD16" s="308" t="s">
        <v>53</v>
      </c>
      <c r="MME16" s="308" t="s">
        <v>53</v>
      </c>
      <c r="MMF16" s="308" t="s">
        <v>53</v>
      </c>
      <c r="MMG16" s="308" t="s">
        <v>53</v>
      </c>
      <c r="MMH16" s="308" t="s">
        <v>53</v>
      </c>
      <c r="MMI16" s="308" t="s">
        <v>53</v>
      </c>
      <c r="MMJ16" s="308" t="s">
        <v>53</v>
      </c>
      <c r="MMK16" s="308" t="s">
        <v>53</v>
      </c>
      <c r="MML16" s="308" t="s">
        <v>53</v>
      </c>
      <c r="MMM16" s="308" t="s">
        <v>53</v>
      </c>
      <c r="MMN16" s="308" t="s">
        <v>53</v>
      </c>
      <c r="MMO16" s="308" t="s">
        <v>53</v>
      </c>
      <c r="MMP16" s="308" t="s">
        <v>53</v>
      </c>
      <c r="MMQ16" s="308" t="s">
        <v>53</v>
      </c>
      <c r="MMR16" s="308" t="s">
        <v>53</v>
      </c>
      <c r="MMS16" s="308" t="s">
        <v>53</v>
      </c>
      <c r="MMT16" s="308" t="s">
        <v>53</v>
      </c>
      <c r="MMU16" s="308" t="s">
        <v>53</v>
      </c>
      <c r="MMV16" s="308" t="s">
        <v>53</v>
      </c>
      <c r="MMW16" s="308" t="s">
        <v>53</v>
      </c>
      <c r="MMX16" s="308" t="s">
        <v>53</v>
      </c>
      <c r="MMY16" s="308" t="s">
        <v>53</v>
      </c>
      <c r="MMZ16" s="308" t="s">
        <v>53</v>
      </c>
      <c r="MNA16" s="308" t="s">
        <v>53</v>
      </c>
      <c r="MNB16" s="308" t="s">
        <v>53</v>
      </c>
      <c r="MNC16" s="308" t="s">
        <v>53</v>
      </c>
      <c r="MND16" s="308" t="s">
        <v>53</v>
      </c>
      <c r="MNE16" s="308" t="s">
        <v>53</v>
      </c>
      <c r="MNF16" s="308" t="s">
        <v>53</v>
      </c>
      <c r="MNG16" s="308" t="s">
        <v>53</v>
      </c>
      <c r="MNH16" s="308" t="s">
        <v>53</v>
      </c>
      <c r="MNI16" s="308" t="s">
        <v>53</v>
      </c>
      <c r="MNJ16" s="308" t="s">
        <v>53</v>
      </c>
      <c r="MNK16" s="308" t="s">
        <v>53</v>
      </c>
      <c r="MNL16" s="308" t="s">
        <v>53</v>
      </c>
      <c r="MNM16" s="308" t="s">
        <v>53</v>
      </c>
      <c r="MNN16" s="308" t="s">
        <v>53</v>
      </c>
      <c r="MNO16" s="308" t="s">
        <v>53</v>
      </c>
      <c r="MNP16" s="308" t="s">
        <v>53</v>
      </c>
      <c r="MNQ16" s="308" t="s">
        <v>53</v>
      </c>
      <c r="MNR16" s="308" t="s">
        <v>53</v>
      </c>
      <c r="MNS16" s="308" t="s">
        <v>53</v>
      </c>
      <c r="MNT16" s="308" t="s">
        <v>53</v>
      </c>
      <c r="MNU16" s="308" t="s">
        <v>53</v>
      </c>
      <c r="MNV16" s="308" t="s">
        <v>53</v>
      </c>
      <c r="MNW16" s="308" t="s">
        <v>53</v>
      </c>
      <c r="MNX16" s="308" t="s">
        <v>53</v>
      </c>
      <c r="MNY16" s="308" t="s">
        <v>53</v>
      </c>
      <c r="MNZ16" s="308" t="s">
        <v>53</v>
      </c>
      <c r="MOA16" s="308" t="s">
        <v>53</v>
      </c>
      <c r="MOB16" s="308" t="s">
        <v>53</v>
      </c>
      <c r="MOC16" s="308" t="s">
        <v>53</v>
      </c>
      <c r="MOD16" s="308" t="s">
        <v>53</v>
      </c>
      <c r="MOE16" s="308" t="s">
        <v>53</v>
      </c>
      <c r="MOF16" s="308" t="s">
        <v>53</v>
      </c>
      <c r="MOG16" s="308" t="s">
        <v>53</v>
      </c>
      <c r="MOH16" s="308" t="s">
        <v>53</v>
      </c>
      <c r="MOI16" s="308" t="s">
        <v>53</v>
      </c>
      <c r="MOJ16" s="308" t="s">
        <v>53</v>
      </c>
      <c r="MOK16" s="308" t="s">
        <v>53</v>
      </c>
      <c r="MOL16" s="308" t="s">
        <v>53</v>
      </c>
      <c r="MOM16" s="308" t="s">
        <v>53</v>
      </c>
      <c r="MON16" s="308" t="s">
        <v>53</v>
      </c>
      <c r="MOO16" s="308" t="s">
        <v>53</v>
      </c>
      <c r="MOP16" s="308" t="s">
        <v>53</v>
      </c>
      <c r="MOQ16" s="308" t="s">
        <v>53</v>
      </c>
      <c r="MOR16" s="308" t="s">
        <v>53</v>
      </c>
      <c r="MOS16" s="308" t="s">
        <v>53</v>
      </c>
      <c r="MOT16" s="308" t="s">
        <v>53</v>
      </c>
      <c r="MOU16" s="308" t="s">
        <v>53</v>
      </c>
      <c r="MOV16" s="308" t="s">
        <v>53</v>
      </c>
      <c r="MOW16" s="308" t="s">
        <v>53</v>
      </c>
      <c r="MOX16" s="308" t="s">
        <v>53</v>
      </c>
      <c r="MOY16" s="308" t="s">
        <v>53</v>
      </c>
      <c r="MOZ16" s="308" t="s">
        <v>53</v>
      </c>
      <c r="MPA16" s="308" t="s">
        <v>53</v>
      </c>
      <c r="MPB16" s="308" t="s">
        <v>53</v>
      </c>
      <c r="MPC16" s="308" t="s">
        <v>53</v>
      </c>
      <c r="MPD16" s="308" t="s">
        <v>53</v>
      </c>
      <c r="MPE16" s="308" t="s">
        <v>53</v>
      </c>
      <c r="MPF16" s="308" t="s">
        <v>53</v>
      </c>
      <c r="MPG16" s="308" t="s">
        <v>53</v>
      </c>
      <c r="MPH16" s="308" t="s">
        <v>53</v>
      </c>
      <c r="MPI16" s="308" t="s">
        <v>53</v>
      </c>
      <c r="MPJ16" s="308" t="s">
        <v>53</v>
      </c>
      <c r="MPK16" s="308" t="s">
        <v>53</v>
      </c>
      <c r="MPL16" s="308" t="s">
        <v>53</v>
      </c>
      <c r="MPM16" s="308" t="s">
        <v>53</v>
      </c>
      <c r="MPN16" s="308" t="s">
        <v>53</v>
      </c>
      <c r="MPO16" s="308" t="s">
        <v>53</v>
      </c>
      <c r="MPP16" s="308" t="s">
        <v>53</v>
      </c>
      <c r="MPQ16" s="308" t="s">
        <v>53</v>
      </c>
      <c r="MPR16" s="308" t="s">
        <v>53</v>
      </c>
      <c r="MPS16" s="308" t="s">
        <v>53</v>
      </c>
      <c r="MPT16" s="308" t="s">
        <v>53</v>
      </c>
      <c r="MPU16" s="308" t="s">
        <v>53</v>
      </c>
      <c r="MPV16" s="308" t="s">
        <v>53</v>
      </c>
      <c r="MPW16" s="308" t="s">
        <v>53</v>
      </c>
      <c r="MPX16" s="308" t="s">
        <v>53</v>
      </c>
      <c r="MPY16" s="308" t="s">
        <v>53</v>
      </c>
      <c r="MPZ16" s="308" t="s">
        <v>53</v>
      </c>
      <c r="MQA16" s="308" t="s">
        <v>53</v>
      </c>
      <c r="MQB16" s="308" t="s">
        <v>53</v>
      </c>
      <c r="MQC16" s="308" t="s">
        <v>53</v>
      </c>
      <c r="MQD16" s="308" t="s">
        <v>53</v>
      </c>
      <c r="MQE16" s="308" t="s">
        <v>53</v>
      </c>
      <c r="MQF16" s="308" t="s">
        <v>53</v>
      </c>
      <c r="MQG16" s="308" t="s">
        <v>53</v>
      </c>
      <c r="MQH16" s="308" t="s">
        <v>53</v>
      </c>
      <c r="MQI16" s="308" t="s">
        <v>53</v>
      </c>
      <c r="MQJ16" s="308" t="s">
        <v>53</v>
      </c>
      <c r="MQK16" s="308" t="s">
        <v>53</v>
      </c>
      <c r="MQL16" s="308" t="s">
        <v>53</v>
      </c>
      <c r="MQM16" s="308" t="s">
        <v>53</v>
      </c>
      <c r="MQN16" s="308" t="s">
        <v>53</v>
      </c>
      <c r="MQO16" s="308" t="s">
        <v>53</v>
      </c>
      <c r="MQP16" s="308" t="s">
        <v>53</v>
      </c>
      <c r="MQQ16" s="308" t="s">
        <v>53</v>
      </c>
      <c r="MQR16" s="308" t="s">
        <v>53</v>
      </c>
      <c r="MQS16" s="308" t="s">
        <v>53</v>
      </c>
      <c r="MQT16" s="308" t="s">
        <v>53</v>
      </c>
      <c r="MQU16" s="308" t="s">
        <v>53</v>
      </c>
      <c r="MQV16" s="308" t="s">
        <v>53</v>
      </c>
      <c r="MQW16" s="308" t="s">
        <v>53</v>
      </c>
      <c r="MQX16" s="308" t="s">
        <v>53</v>
      </c>
      <c r="MQY16" s="308" t="s">
        <v>53</v>
      </c>
      <c r="MQZ16" s="308" t="s">
        <v>53</v>
      </c>
      <c r="MRA16" s="308" t="s">
        <v>53</v>
      </c>
      <c r="MRB16" s="308" t="s">
        <v>53</v>
      </c>
      <c r="MRC16" s="308" t="s">
        <v>53</v>
      </c>
      <c r="MRD16" s="308" t="s">
        <v>53</v>
      </c>
      <c r="MRE16" s="308" t="s">
        <v>53</v>
      </c>
      <c r="MRF16" s="308" t="s">
        <v>53</v>
      </c>
      <c r="MRG16" s="308" t="s">
        <v>53</v>
      </c>
      <c r="MRH16" s="308" t="s">
        <v>53</v>
      </c>
      <c r="MRI16" s="308" t="s">
        <v>53</v>
      </c>
      <c r="MRJ16" s="308" t="s">
        <v>53</v>
      </c>
      <c r="MRK16" s="308" t="s">
        <v>53</v>
      </c>
      <c r="MRL16" s="308" t="s">
        <v>53</v>
      </c>
      <c r="MRM16" s="308" t="s">
        <v>53</v>
      </c>
      <c r="MRN16" s="308" t="s">
        <v>53</v>
      </c>
      <c r="MRO16" s="308" t="s">
        <v>53</v>
      </c>
      <c r="MRP16" s="308" t="s">
        <v>53</v>
      </c>
      <c r="MRQ16" s="308" t="s">
        <v>53</v>
      </c>
      <c r="MRR16" s="308" t="s">
        <v>53</v>
      </c>
      <c r="MRS16" s="308" t="s">
        <v>53</v>
      </c>
      <c r="MRT16" s="308" t="s">
        <v>53</v>
      </c>
      <c r="MRU16" s="308" t="s">
        <v>53</v>
      </c>
      <c r="MRV16" s="308" t="s">
        <v>53</v>
      </c>
      <c r="MRW16" s="308" t="s">
        <v>53</v>
      </c>
      <c r="MRX16" s="308" t="s">
        <v>53</v>
      </c>
      <c r="MRY16" s="308" t="s">
        <v>53</v>
      </c>
      <c r="MRZ16" s="308" t="s">
        <v>53</v>
      </c>
      <c r="MSA16" s="308" t="s">
        <v>53</v>
      </c>
      <c r="MSB16" s="308" t="s">
        <v>53</v>
      </c>
      <c r="MSC16" s="308" t="s">
        <v>53</v>
      </c>
      <c r="MSD16" s="308" t="s">
        <v>53</v>
      </c>
      <c r="MSE16" s="308" t="s">
        <v>53</v>
      </c>
      <c r="MSF16" s="308" t="s">
        <v>53</v>
      </c>
      <c r="MSG16" s="308" t="s">
        <v>53</v>
      </c>
      <c r="MSH16" s="308" t="s">
        <v>53</v>
      </c>
      <c r="MSI16" s="308" t="s">
        <v>53</v>
      </c>
      <c r="MSJ16" s="308" t="s">
        <v>53</v>
      </c>
      <c r="MSK16" s="308" t="s">
        <v>53</v>
      </c>
      <c r="MSL16" s="308" t="s">
        <v>53</v>
      </c>
      <c r="MSM16" s="308" t="s">
        <v>53</v>
      </c>
      <c r="MSN16" s="308" t="s">
        <v>53</v>
      </c>
      <c r="MSO16" s="308" t="s">
        <v>53</v>
      </c>
      <c r="MSP16" s="308" t="s">
        <v>53</v>
      </c>
      <c r="MSQ16" s="308" t="s">
        <v>53</v>
      </c>
      <c r="MSR16" s="308" t="s">
        <v>53</v>
      </c>
      <c r="MSS16" s="308" t="s">
        <v>53</v>
      </c>
      <c r="MST16" s="308" t="s">
        <v>53</v>
      </c>
      <c r="MSU16" s="308" t="s">
        <v>53</v>
      </c>
      <c r="MSV16" s="308" t="s">
        <v>53</v>
      </c>
      <c r="MSW16" s="308" t="s">
        <v>53</v>
      </c>
      <c r="MSX16" s="308" t="s">
        <v>53</v>
      </c>
      <c r="MSY16" s="308" t="s">
        <v>53</v>
      </c>
      <c r="MSZ16" s="308" t="s">
        <v>53</v>
      </c>
      <c r="MTA16" s="308" t="s">
        <v>53</v>
      </c>
      <c r="MTB16" s="308" t="s">
        <v>53</v>
      </c>
      <c r="MTC16" s="308" t="s">
        <v>53</v>
      </c>
      <c r="MTD16" s="308" t="s">
        <v>53</v>
      </c>
      <c r="MTE16" s="308" t="s">
        <v>53</v>
      </c>
      <c r="MTF16" s="308" t="s">
        <v>53</v>
      </c>
      <c r="MTG16" s="308" t="s">
        <v>53</v>
      </c>
      <c r="MTH16" s="308" t="s">
        <v>53</v>
      </c>
      <c r="MTI16" s="308" t="s">
        <v>53</v>
      </c>
      <c r="MTJ16" s="308" t="s">
        <v>53</v>
      </c>
      <c r="MTK16" s="308" t="s">
        <v>53</v>
      </c>
      <c r="MTL16" s="308" t="s">
        <v>53</v>
      </c>
      <c r="MTM16" s="308" t="s">
        <v>53</v>
      </c>
      <c r="MTN16" s="308" t="s">
        <v>53</v>
      </c>
      <c r="MTO16" s="308" t="s">
        <v>53</v>
      </c>
      <c r="MTP16" s="308" t="s">
        <v>53</v>
      </c>
      <c r="MTQ16" s="308" t="s">
        <v>53</v>
      </c>
      <c r="MTR16" s="308" t="s">
        <v>53</v>
      </c>
      <c r="MTS16" s="308" t="s">
        <v>53</v>
      </c>
      <c r="MTT16" s="308" t="s">
        <v>53</v>
      </c>
      <c r="MTU16" s="308" t="s">
        <v>53</v>
      </c>
      <c r="MTV16" s="308" t="s">
        <v>53</v>
      </c>
      <c r="MTW16" s="308" t="s">
        <v>53</v>
      </c>
      <c r="MTX16" s="308" t="s">
        <v>53</v>
      </c>
      <c r="MTY16" s="308" t="s">
        <v>53</v>
      </c>
      <c r="MTZ16" s="308" t="s">
        <v>53</v>
      </c>
      <c r="MUA16" s="308" t="s">
        <v>53</v>
      </c>
      <c r="MUB16" s="308" t="s">
        <v>53</v>
      </c>
      <c r="MUC16" s="308" t="s">
        <v>53</v>
      </c>
      <c r="MUD16" s="308" t="s">
        <v>53</v>
      </c>
      <c r="MUE16" s="308" t="s">
        <v>53</v>
      </c>
      <c r="MUF16" s="308" t="s">
        <v>53</v>
      </c>
      <c r="MUG16" s="308" t="s">
        <v>53</v>
      </c>
      <c r="MUH16" s="308" t="s">
        <v>53</v>
      </c>
      <c r="MUI16" s="308" t="s">
        <v>53</v>
      </c>
      <c r="MUJ16" s="308" t="s">
        <v>53</v>
      </c>
      <c r="MUK16" s="308" t="s">
        <v>53</v>
      </c>
      <c r="MUL16" s="308" t="s">
        <v>53</v>
      </c>
      <c r="MUM16" s="308" t="s">
        <v>53</v>
      </c>
      <c r="MUN16" s="308" t="s">
        <v>53</v>
      </c>
      <c r="MUO16" s="308" t="s">
        <v>53</v>
      </c>
      <c r="MUP16" s="308" t="s">
        <v>53</v>
      </c>
      <c r="MUQ16" s="308" t="s">
        <v>53</v>
      </c>
      <c r="MUR16" s="308" t="s">
        <v>53</v>
      </c>
      <c r="MUS16" s="308" t="s">
        <v>53</v>
      </c>
      <c r="MUT16" s="308" t="s">
        <v>53</v>
      </c>
      <c r="MUU16" s="308" t="s">
        <v>53</v>
      </c>
      <c r="MUV16" s="308" t="s">
        <v>53</v>
      </c>
      <c r="MUW16" s="308" t="s">
        <v>53</v>
      </c>
      <c r="MUX16" s="308" t="s">
        <v>53</v>
      </c>
      <c r="MUY16" s="308" t="s">
        <v>53</v>
      </c>
      <c r="MUZ16" s="308" t="s">
        <v>53</v>
      </c>
      <c r="MVA16" s="308" t="s">
        <v>53</v>
      </c>
      <c r="MVB16" s="308" t="s">
        <v>53</v>
      </c>
      <c r="MVC16" s="308" t="s">
        <v>53</v>
      </c>
      <c r="MVD16" s="308" t="s">
        <v>53</v>
      </c>
      <c r="MVE16" s="308" t="s">
        <v>53</v>
      </c>
      <c r="MVF16" s="308" t="s">
        <v>53</v>
      </c>
      <c r="MVG16" s="308" t="s">
        <v>53</v>
      </c>
      <c r="MVH16" s="308" t="s">
        <v>53</v>
      </c>
      <c r="MVI16" s="308" t="s">
        <v>53</v>
      </c>
      <c r="MVJ16" s="308" t="s">
        <v>53</v>
      </c>
      <c r="MVK16" s="308" t="s">
        <v>53</v>
      </c>
      <c r="MVL16" s="308" t="s">
        <v>53</v>
      </c>
      <c r="MVM16" s="308" t="s">
        <v>53</v>
      </c>
      <c r="MVN16" s="308" t="s">
        <v>53</v>
      </c>
      <c r="MVO16" s="308" t="s">
        <v>53</v>
      </c>
      <c r="MVP16" s="308" t="s">
        <v>53</v>
      </c>
      <c r="MVQ16" s="308" t="s">
        <v>53</v>
      </c>
      <c r="MVR16" s="308" t="s">
        <v>53</v>
      </c>
      <c r="MVS16" s="308" t="s">
        <v>53</v>
      </c>
      <c r="MVT16" s="308" t="s">
        <v>53</v>
      </c>
      <c r="MVU16" s="308" t="s">
        <v>53</v>
      </c>
      <c r="MVV16" s="308" t="s">
        <v>53</v>
      </c>
      <c r="MVW16" s="308" t="s">
        <v>53</v>
      </c>
      <c r="MVX16" s="308" t="s">
        <v>53</v>
      </c>
      <c r="MVY16" s="308" t="s">
        <v>53</v>
      </c>
      <c r="MVZ16" s="308" t="s">
        <v>53</v>
      </c>
      <c r="MWA16" s="308" t="s">
        <v>53</v>
      </c>
      <c r="MWB16" s="308" t="s">
        <v>53</v>
      </c>
      <c r="MWC16" s="308" t="s">
        <v>53</v>
      </c>
      <c r="MWD16" s="308" t="s">
        <v>53</v>
      </c>
      <c r="MWE16" s="308" t="s">
        <v>53</v>
      </c>
      <c r="MWF16" s="308" t="s">
        <v>53</v>
      </c>
      <c r="MWG16" s="308" t="s">
        <v>53</v>
      </c>
      <c r="MWH16" s="308" t="s">
        <v>53</v>
      </c>
      <c r="MWI16" s="308" t="s">
        <v>53</v>
      </c>
      <c r="MWJ16" s="308" t="s">
        <v>53</v>
      </c>
      <c r="MWK16" s="308" t="s">
        <v>53</v>
      </c>
      <c r="MWL16" s="308" t="s">
        <v>53</v>
      </c>
      <c r="MWM16" s="308" t="s">
        <v>53</v>
      </c>
      <c r="MWN16" s="308" t="s">
        <v>53</v>
      </c>
      <c r="MWO16" s="308" t="s">
        <v>53</v>
      </c>
      <c r="MWP16" s="308" t="s">
        <v>53</v>
      </c>
      <c r="MWQ16" s="308" t="s">
        <v>53</v>
      </c>
      <c r="MWR16" s="308" t="s">
        <v>53</v>
      </c>
      <c r="MWS16" s="308" t="s">
        <v>53</v>
      </c>
      <c r="MWT16" s="308" t="s">
        <v>53</v>
      </c>
      <c r="MWU16" s="308" t="s">
        <v>53</v>
      </c>
      <c r="MWV16" s="308" t="s">
        <v>53</v>
      </c>
      <c r="MWW16" s="308" t="s">
        <v>53</v>
      </c>
      <c r="MWX16" s="308" t="s">
        <v>53</v>
      </c>
      <c r="MWY16" s="308" t="s">
        <v>53</v>
      </c>
      <c r="MWZ16" s="308" t="s">
        <v>53</v>
      </c>
      <c r="MXA16" s="308" t="s">
        <v>53</v>
      </c>
      <c r="MXB16" s="308" t="s">
        <v>53</v>
      </c>
      <c r="MXC16" s="308" t="s">
        <v>53</v>
      </c>
      <c r="MXD16" s="308" t="s">
        <v>53</v>
      </c>
      <c r="MXE16" s="308" t="s">
        <v>53</v>
      </c>
      <c r="MXF16" s="308" t="s">
        <v>53</v>
      </c>
      <c r="MXG16" s="308" t="s">
        <v>53</v>
      </c>
      <c r="MXH16" s="308" t="s">
        <v>53</v>
      </c>
      <c r="MXI16" s="308" t="s">
        <v>53</v>
      </c>
      <c r="MXJ16" s="308" t="s">
        <v>53</v>
      </c>
      <c r="MXK16" s="308" t="s">
        <v>53</v>
      </c>
      <c r="MXL16" s="308" t="s">
        <v>53</v>
      </c>
      <c r="MXM16" s="308" t="s">
        <v>53</v>
      </c>
      <c r="MXN16" s="308" t="s">
        <v>53</v>
      </c>
      <c r="MXO16" s="308" t="s">
        <v>53</v>
      </c>
      <c r="MXP16" s="308" t="s">
        <v>53</v>
      </c>
      <c r="MXQ16" s="308" t="s">
        <v>53</v>
      </c>
      <c r="MXR16" s="308" t="s">
        <v>53</v>
      </c>
      <c r="MXS16" s="308" t="s">
        <v>53</v>
      </c>
      <c r="MXT16" s="308" t="s">
        <v>53</v>
      </c>
      <c r="MXU16" s="308" t="s">
        <v>53</v>
      </c>
      <c r="MXV16" s="308" t="s">
        <v>53</v>
      </c>
      <c r="MXW16" s="308" t="s">
        <v>53</v>
      </c>
      <c r="MXX16" s="308" t="s">
        <v>53</v>
      </c>
      <c r="MXY16" s="308" t="s">
        <v>53</v>
      </c>
      <c r="MXZ16" s="308" t="s">
        <v>53</v>
      </c>
      <c r="MYA16" s="308" t="s">
        <v>53</v>
      </c>
      <c r="MYB16" s="308" t="s">
        <v>53</v>
      </c>
      <c r="MYC16" s="308" t="s">
        <v>53</v>
      </c>
      <c r="MYD16" s="308" t="s">
        <v>53</v>
      </c>
      <c r="MYE16" s="308" t="s">
        <v>53</v>
      </c>
      <c r="MYF16" s="308" t="s">
        <v>53</v>
      </c>
      <c r="MYG16" s="308" t="s">
        <v>53</v>
      </c>
      <c r="MYH16" s="308" t="s">
        <v>53</v>
      </c>
      <c r="MYI16" s="308" t="s">
        <v>53</v>
      </c>
      <c r="MYJ16" s="308" t="s">
        <v>53</v>
      </c>
      <c r="MYK16" s="308" t="s">
        <v>53</v>
      </c>
      <c r="MYL16" s="308" t="s">
        <v>53</v>
      </c>
      <c r="MYM16" s="308" t="s">
        <v>53</v>
      </c>
      <c r="MYN16" s="308" t="s">
        <v>53</v>
      </c>
      <c r="MYO16" s="308" t="s">
        <v>53</v>
      </c>
      <c r="MYP16" s="308" t="s">
        <v>53</v>
      </c>
      <c r="MYQ16" s="308" t="s">
        <v>53</v>
      </c>
      <c r="MYR16" s="308" t="s">
        <v>53</v>
      </c>
      <c r="MYS16" s="308" t="s">
        <v>53</v>
      </c>
      <c r="MYT16" s="308" t="s">
        <v>53</v>
      </c>
      <c r="MYU16" s="308" t="s">
        <v>53</v>
      </c>
      <c r="MYV16" s="308" t="s">
        <v>53</v>
      </c>
      <c r="MYW16" s="308" t="s">
        <v>53</v>
      </c>
      <c r="MYX16" s="308" t="s">
        <v>53</v>
      </c>
      <c r="MYY16" s="308" t="s">
        <v>53</v>
      </c>
      <c r="MYZ16" s="308" t="s">
        <v>53</v>
      </c>
      <c r="MZA16" s="308" t="s">
        <v>53</v>
      </c>
      <c r="MZB16" s="308" t="s">
        <v>53</v>
      </c>
      <c r="MZC16" s="308" t="s">
        <v>53</v>
      </c>
      <c r="MZD16" s="308" t="s">
        <v>53</v>
      </c>
      <c r="MZE16" s="308" t="s">
        <v>53</v>
      </c>
      <c r="MZF16" s="308" t="s">
        <v>53</v>
      </c>
      <c r="MZG16" s="308" t="s">
        <v>53</v>
      </c>
      <c r="MZH16" s="308" t="s">
        <v>53</v>
      </c>
      <c r="MZI16" s="308" t="s">
        <v>53</v>
      </c>
      <c r="MZJ16" s="308" t="s">
        <v>53</v>
      </c>
      <c r="MZK16" s="308" t="s">
        <v>53</v>
      </c>
      <c r="MZL16" s="308" t="s">
        <v>53</v>
      </c>
      <c r="MZM16" s="308" t="s">
        <v>53</v>
      </c>
      <c r="MZN16" s="308" t="s">
        <v>53</v>
      </c>
      <c r="MZO16" s="308" t="s">
        <v>53</v>
      </c>
      <c r="MZP16" s="308" t="s">
        <v>53</v>
      </c>
      <c r="MZQ16" s="308" t="s">
        <v>53</v>
      </c>
      <c r="MZR16" s="308" t="s">
        <v>53</v>
      </c>
      <c r="MZS16" s="308" t="s">
        <v>53</v>
      </c>
      <c r="MZT16" s="308" t="s">
        <v>53</v>
      </c>
      <c r="MZU16" s="308" t="s">
        <v>53</v>
      </c>
      <c r="MZV16" s="308" t="s">
        <v>53</v>
      </c>
      <c r="MZW16" s="308" t="s">
        <v>53</v>
      </c>
      <c r="MZX16" s="308" t="s">
        <v>53</v>
      </c>
      <c r="MZY16" s="308" t="s">
        <v>53</v>
      </c>
      <c r="MZZ16" s="308" t="s">
        <v>53</v>
      </c>
      <c r="NAA16" s="308" t="s">
        <v>53</v>
      </c>
      <c r="NAB16" s="308" t="s">
        <v>53</v>
      </c>
      <c r="NAC16" s="308" t="s">
        <v>53</v>
      </c>
      <c r="NAD16" s="308" t="s">
        <v>53</v>
      </c>
      <c r="NAE16" s="308" t="s">
        <v>53</v>
      </c>
      <c r="NAF16" s="308" t="s">
        <v>53</v>
      </c>
      <c r="NAG16" s="308" t="s">
        <v>53</v>
      </c>
      <c r="NAH16" s="308" t="s">
        <v>53</v>
      </c>
      <c r="NAI16" s="308" t="s">
        <v>53</v>
      </c>
      <c r="NAJ16" s="308" t="s">
        <v>53</v>
      </c>
      <c r="NAK16" s="308" t="s">
        <v>53</v>
      </c>
      <c r="NAL16" s="308" t="s">
        <v>53</v>
      </c>
      <c r="NAM16" s="308" t="s">
        <v>53</v>
      </c>
      <c r="NAN16" s="308" t="s">
        <v>53</v>
      </c>
      <c r="NAO16" s="308" t="s">
        <v>53</v>
      </c>
      <c r="NAP16" s="308" t="s">
        <v>53</v>
      </c>
      <c r="NAQ16" s="308" t="s">
        <v>53</v>
      </c>
      <c r="NAR16" s="308" t="s">
        <v>53</v>
      </c>
      <c r="NAS16" s="308" t="s">
        <v>53</v>
      </c>
      <c r="NAT16" s="308" t="s">
        <v>53</v>
      </c>
      <c r="NAU16" s="308" t="s">
        <v>53</v>
      </c>
      <c r="NAV16" s="308" t="s">
        <v>53</v>
      </c>
      <c r="NAW16" s="308" t="s">
        <v>53</v>
      </c>
      <c r="NAX16" s="308" t="s">
        <v>53</v>
      </c>
      <c r="NAY16" s="308" t="s">
        <v>53</v>
      </c>
      <c r="NAZ16" s="308" t="s">
        <v>53</v>
      </c>
      <c r="NBA16" s="308" t="s">
        <v>53</v>
      </c>
      <c r="NBB16" s="308" t="s">
        <v>53</v>
      </c>
      <c r="NBC16" s="308" t="s">
        <v>53</v>
      </c>
      <c r="NBD16" s="308" t="s">
        <v>53</v>
      </c>
      <c r="NBE16" s="308" t="s">
        <v>53</v>
      </c>
      <c r="NBF16" s="308" t="s">
        <v>53</v>
      </c>
      <c r="NBG16" s="308" t="s">
        <v>53</v>
      </c>
      <c r="NBH16" s="308" t="s">
        <v>53</v>
      </c>
      <c r="NBI16" s="308" t="s">
        <v>53</v>
      </c>
      <c r="NBJ16" s="308" t="s">
        <v>53</v>
      </c>
      <c r="NBK16" s="308" t="s">
        <v>53</v>
      </c>
      <c r="NBL16" s="308" t="s">
        <v>53</v>
      </c>
      <c r="NBM16" s="308" t="s">
        <v>53</v>
      </c>
      <c r="NBN16" s="308" t="s">
        <v>53</v>
      </c>
      <c r="NBO16" s="308" t="s">
        <v>53</v>
      </c>
      <c r="NBP16" s="308" t="s">
        <v>53</v>
      </c>
      <c r="NBQ16" s="308" t="s">
        <v>53</v>
      </c>
      <c r="NBR16" s="308" t="s">
        <v>53</v>
      </c>
      <c r="NBS16" s="308" t="s">
        <v>53</v>
      </c>
      <c r="NBT16" s="308" t="s">
        <v>53</v>
      </c>
      <c r="NBU16" s="308" t="s">
        <v>53</v>
      </c>
      <c r="NBV16" s="308" t="s">
        <v>53</v>
      </c>
      <c r="NBW16" s="308" t="s">
        <v>53</v>
      </c>
      <c r="NBX16" s="308" t="s">
        <v>53</v>
      </c>
      <c r="NBY16" s="308" t="s">
        <v>53</v>
      </c>
      <c r="NBZ16" s="308" t="s">
        <v>53</v>
      </c>
      <c r="NCA16" s="308" t="s">
        <v>53</v>
      </c>
      <c r="NCB16" s="308" t="s">
        <v>53</v>
      </c>
      <c r="NCC16" s="308" t="s">
        <v>53</v>
      </c>
      <c r="NCD16" s="308" t="s">
        <v>53</v>
      </c>
      <c r="NCE16" s="308" t="s">
        <v>53</v>
      </c>
      <c r="NCF16" s="308" t="s">
        <v>53</v>
      </c>
      <c r="NCG16" s="308" t="s">
        <v>53</v>
      </c>
      <c r="NCH16" s="308" t="s">
        <v>53</v>
      </c>
      <c r="NCI16" s="308" t="s">
        <v>53</v>
      </c>
      <c r="NCJ16" s="308" t="s">
        <v>53</v>
      </c>
      <c r="NCK16" s="308" t="s">
        <v>53</v>
      </c>
      <c r="NCL16" s="308" t="s">
        <v>53</v>
      </c>
      <c r="NCM16" s="308" t="s">
        <v>53</v>
      </c>
      <c r="NCN16" s="308" t="s">
        <v>53</v>
      </c>
      <c r="NCO16" s="308" t="s">
        <v>53</v>
      </c>
      <c r="NCP16" s="308" t="s">
        <v>53</v>
      </c>
      <c r="NCQ16" s="308" t="s">
        <v>53</v>
      </c>
      <c r="NCR16" s="308" t="s">
        <v>53</v>
      </c>
      <c r="NCS16" s="308" t="s">
        <v>53</v>
      </c>
      <c r="NCT16" s="308" t="s">
        <v>53</v>
      </c>
      <c r="NCU16" s="308" t="s">
        <v>53</v>
      </c>
      <c r="NCV16" s="308" t="s">
        <v>53</v>
      </c>
      <c r="NCW16" s="308" t="s">
        <v>53</v>
      </c>
      <c r="NCX16" s="308" t="s">
        <v>53</v>
      </c>
      <c r="NCY16" s="308" t="s">
        <v>53</v>
      </c>
      <c r="NCZ16" s="308" t="s">
        <v>53</v>
      </c>
      <c r="NDA16" s="308" t="s">
        <v>53</v>
      </c>
      <c r="NDB16" s="308" t="s">
        <v>53</v>
      </c>
      <c r="NDC16" s="308" t="s">
        <v>53</v>
      </c>
      <c r="NDD16" s="308" t="s">
        <v>53</v>
      </c>
      <c r="NDE16" s="308" t="s">
        <v>53</v>
      </c>
      <c r="NDF16" s="308" t="s">
        <v>53</v>
      </c>
      <c r="NDG16" s="308" t="s">
        <v>53</v>
      </c>
      <c r="NDH16" s="308" t="s">
        <v>53</v>
      </c>
      <c r="NDI16" s="308" t="s">
        <v>53</v>
      </c>
      <c r="NDJ16" s="308" t="s">
        <v>53</v>
      </c>
      <c r="NDK16" s="308" t="s">
        <v>53</v>
      </c>
      <c r="NDL16" s="308" t="s">
        <v>53</v>
      </c>
      <c r="NDM16" s="308" t="s">
        <v>53</v>
      </c>
      <c r="NDN16" s="308" t="s">
        <v>53</v>
      </c>
      <c r="NDO16" s="308" t="s">
        <v>53</v>
      </c>
      <c r="NDP16" s="308" t="s">
        <v>53</v>
      </c>
      <c r="NDQ16" s="308" t="s">
        <v>53</v>
      </c>
      <c r="NDR16" s="308" t="s">
        <v>53</v>
      </c>
      <c r="NDS16" s="308" t="s">
        <v>53</v>
      </c>
      <c r="NDT16" s="308" t="s">
        <v>53</v>
      </c>
      <c r="NDU16" s="308" t="s">
        <v>53</v>
      </c>
      <c r="NDV16" s="308" t="s">
        <v>53</v>
      </c>
      <c r="NDW16" s="308" t="s">
        <v>53</v>
      </c>
      <c r="NDX16" s="308" t="s">
        <v>53</v>
      </c>
      <c r="NDY16" s="308" t="s">
        <v>53</v>
      </c>
      <c r="NDZ16" s="308" t="s">
        <v>53</v>
      </c>
      <c r="NEA16" s="308" t="s">
        <v>53</v>
      </c>
      <c r="NEB16" s="308" t="s">
        <v>53</v>
      </c>
      <c r="NEC16" s="308" t="s">
        <v>53</v>
      </c>
      <c r="NED16" s="308" t="s">
        <v>53</v>
      </c>
      <c r="NEE16" s="308" t="s">
        <v>53</v>
      </c>
      <c r="NEF16" s="308" t="s">
        <v>53</v>
      </c>
      <c r="NEG16" s="308" t="s">
        <v>53</v>
      </c>
      <c r="NEH16" s="308" t="s">
        <v>53</v>
      </c>
      <c r="NEI16" s="308" t="s">
        <v>53</v>
      </c>
      <c r="NEJ16" s="308" t="s">
        <v>53</v>
      </c>
      <c r="NEK16" s="308" t="s">
        <v>53</v>
      </c>
      <c r="NEL16" s="308" t="s">
        <v>53</v>
      </c>
      <c r="NEM16" s="308" t="s">
        <v>53</v>
      </c>
      <c r="NEN16" s="308" t="s">
        <v>53</v>
      </c>
      <c r="NEO16" s="308" t="s">
        <v>53</v>
      </c>
      <c r="NEP16" s="308" t="s">
        <v>53</v>
      </c>
      <c r="NEQ16" s="308" t="s">
        <v>53</v>
      </c>
      <c r="NER16" s="308" t="s">
        <v>53</v>
      </c>
      <c r="NES16" s="308" t="s">
        <v>53</v>
      </c>
      <c r="NET16" s="308" t="s">
        <v>53</v>
      </c>
      <c r="NEU16" s="308" t="s">
        <v>53</v>
      </c>
      <c r="NEV16" s="308" t="s">
        <v>53</v>
      </c>
      <c r="NEW16" s="308" t="s">
        <v>53</v>
      </c>
      <c r="NEX16" s="308" t="s">
        <v>53</v>
      </c>
      <c r="NEY16" s="308" t="s">
        <v>53</v>
      </c>
      <c r="NEZ16" s="308" t="s">
        <v>53</v>
      </c>
      <c r="NFA16" s="308" t="s">
        <v>53</v>
      </c>
      <c r="NFB16" s="308" t="s">
        <v>53</v>
      </c>
      <c r="NFC16" s="308" t="s">
        <v>53</v>
      </c>
      <c r="NFD16" s="308" t="s">
        <v>53</v>
      </c>
      <c r="NFE16" s="308" t="s">
        <v>53</v>
      </c>
      <c r="NFF16" s="308" t="s">
        <v>53</v>
      </c>
      <c r="NFG16" s="308" t="s">
        <v>53</v>
      </c>
      <c r="NFH16" s="308" t="s">
        <v>53</v>
      </c>
      <c r="NFI16" s="308" t="s">
        <v>53</v>
      </c>
      <c r="NFJ16" s="308" t="s">
        <v>53</v>
      </c>
      <c r="NFK16" s="308" t="s">
        <v>53</v>
      </c>
      <c r="NFL16" s="308" t="s">
        <v>53</v>
      </c>
      <c r="NFM16" s="308" t="s">
        <v>53</v>
      </c>
      <c r="NFN16" s="308" t="s">
        <v>53</v>
      </c>
      <c r="NFO16" s="308" t="s">
        <v>53</v>
      </c>
      <c r="NFP16" s="308" t="s">
        <v>53</v>
      </c>
      <c r="NFQ16" s="308" t="s">
        <v>53</v>
      </c>
      <c r="NFR16" s="308" t="s">
        <v>53</v>
      </c>
      <c r="NFS16" s="308" t="s">
        <v>53</v>
      </c>
      <c r="NFT16" s="308" t="s">
        <v>53</v>
      </c>
      <c r="NFU16" s="308" t="s">
        <v>53</v>
      </c>
      <c r="NFV16" s="308" t="s">
        <v>53</v>
      </c>
      <c r="NFW16" s="308" t="s">
        <v>53</v>
      </c>
      <c r="NFX16" s="308" t="s">
        <v>53</v>
      </c>
      <c r="NFY16" s="308" t="s">
        <v>53</v>
      </c>
      <c r="NFZ16" s="308" t="s">
        <v>53</v>
      </c>
      <c r="NGA16" s="308" t="s">
        <v>53</v>
      </c>
      <c r="NGB16" s="308" t="s">
        <v>53</v>
      </c>
      <c r="NGC16" s="308" t="s">
        <v>53</v>
      </c>
      <c r="NGD16" s="308" t="s">
        <v>53</v>
      </c>
      <c r="NGE16" s="308" t="s">
        <v>53</v>
      </c>
      <c r="NGF16" s="308" t="s">
        <v>53</v>
      </c>
      <c r="NGG16" s="308" t="s">
        <v>53</v>
      </c>
      <c r="NGH16" s="308" t="s">
        <v>53</v>
      </c>
      <c r="NGI16" s="308" t="s">
        <v>53</v>
      </c>
      <c r="NGJ16" s="308" t="s">
        <v>53</v>
      </c>
      <c r="NGK16" s="308" t="s">
        <v>53</v>
      </c>
      <c r="NGL16" s="308" t="s">
        <v>53</v>
      </c>
      <c r="NGM16" s="308" t="s">
        <v>53</v>
      </c>
      <c r="NGN16" s="308" t="s">
        <v>53</v>
      </c>
      <c r="NGO16" s="308" t="s">
        <v>53</v>
      </c>
      <c r="NGP16" s="308" t="s">
        <v>53</v>
      </c>
      <c r="NGQ16" s="308" t="s">
        <v>53</v>
      </c>
      <c r="NGR16" s="308" t="s">
        <v>53</v>
      </c>
      <c r="NGS16" s="308" t="s">
        <v>53</v>
      </c>
      <c r="NGT16" s="308" t="s">
        <v>53</v>
      </c>
      <c r="NGU16" s="308" t="s">
        <v>53</v>
      </c>
      <c r="NGV16" s="308" t="s">
        <v>53</v>
      </c>
      <c r="NGW16" s="308" t="s">
        <v>53</v>
      </c>
      <c r="NGX16" s="308" t="s">
        <v>53</v>
      </c>
      <c r="NGY16" s="308" t="s">
        <v>53</v>
      </c>
      <c r="NGZ16" s="308" t="s">
        <v>53</v>
      </c>
      <c r="NHA16" s="308" t="s">
        <v>53</v>
      </c>
      <c r="NHB16" s="308" t="s">
        <v>53</v>
      </c>
      <c r="NHC16" s="308" t="s">
        <v>53</v>
      </c>
      <c r="NHD16" s="308" t="s">
        <v>53</v>
      </c>
      <c r="NHE16" s="308" t="s">
        <v>53</v>
      </c>
      <c r="NHF16" s="308" t="s">
        <v>53</v>
      </c>
      <c r="NHG16" s="308" t="s">
        <v>53</v>
      </c>
      <c r="NHH16" s="308" t="s">
        <v>53</v>
      </c>
      <c r="NHI16" s="308" t="s">
        <v>53</v>
      </c>
      <c r="NHJ16" s="308" t="s">
        <v>53</v>
      </c>
      <c r="NHK16" s="308" t="s">
        <v>53</v>
      </c>
      <c r="NHL16" s="308" t="s">
        <v>53</v>
      </c>
      <c r="NHM16" s="308" t="s">
        <v>53</v>
      </c>
      <c r="NHN16" s="308" t="s">
        <v>53</v>
      </c>
      <c r="NHO16" s="308" t="s">
        <v>53</v>
      </c>
      <c r="NHP16" s="308" t="s">
        <v>53</v>
      </c>
      <c r="NHQ16" s="308" t="s">
        <v>53</v>
      </c>
      <c r="NHR16" s="308" t="s">
        <v>53</v>
      </c>
      <c r="NHS16" s="308" t="s">
        <v>53</v>
      </c>
      <c r="NHT16" s="308" t="s">
        <v>53</v>
      </c>
      <c r="NHU16" s="308" t="s">
        <v>53</v>
      </c>
      <c r="NHV16" s="308" t="s">
        <v>53</v>
      </c>
      <c r="NHW16" s="308" t="s">
        <v>53</v>
      </c>
      <c r="NHX16" s="308" t="s">
        <v>53</v>
      </c>
      <c r="NHY16" s="308" t="s">
        <v>53</v>
      </c>
      <c r="NHZ16" s="308" t="s">
        <v>53</v>
      </c>
      <c r="NIA16" s="308" t="s">
        <v>53</v>
      </c>
      <c r="NIB16" s="308" t="s">
        <v>53</v>
      </c>
      <c r="NIC16" s="308" t="s">
        <v>53</v>
      </c>
      <c r="NID16" s="308" t="s">
        <v>53</v>
      </c>
      <c r="NIE16" s="308" t="s">
        <v>53</v>
      </c>
      <c r="NIF16" s="308" t="s">
        <v>53</v>
      </c>
      <c r="NIG16" s="308" t="s">
        <v>53</v>
      </c>
      <c r="NIH16" s="308" t="s">
        <v>53</v>
      </c>
      <c r="NII16" s="308" t="s">
        <v>53</v>
      </c>
      <c r="NIJ16" s="308" t="s">
        <v>53</v>
      </c>
      <c r="NIK16" s="308" t="s">
        <v>53</v>
      </c>
      <c r="NIL16" s="308" t="s">
        <v>53</v>
      </c>
      <c r="NIM16" s="308" t="s">
        <v>53</v>
      </c>
      <c r="NIN16" s="308" t="s">
        <v>53</v>
      </c>
      <c r="NIO16" s="308" t="s">
        <v>53</v>
      </c>
      <c r="NIP16" s="308" t="s">
        <v>53</v>
      </c>
      <c r="NIQ16" s="308" t="s">
        <v>53</v>
      </c>
      <c r="NIR16" s="308" t="s">
        <v>53</v>
      </c>
      <c r="NIS16" s="308" t="s">
        <v>53</v>
      </c>
      <c r="NIT16" s="308" t="s">
        <v>53</v>
      </c>
      <c r="NIU16" s="308" t="s">
        <v>53</v>
      </c>
      <c r="NIV16" s="308" t="s">
        <v>53</v>
      </c>
      <c r="NIW16" s="308" t="s">
        <v>53</v>
      </c>
      <c r="NIX16" s="308" t="s">
        <v>53</v>
      </c>
      <c r="NIY16" s="308" t="s">
        <v>53</v>
      </c>
      <c r="NIZ16" s="308" t="s">
        <v>53</v>
      </c>
      <c r="NJA16" s="308" t="s">
        <v>53</v>
      </c>
      <c r="NJB16" s="308" t="s">
        <v>53</v>
      </c>
      <c r="NJC16" s="308" t="s">
        <v>53</v>
      </c>
      <c r="NJD16" s="308" t="s">
        <v>53</v>
      </c>
      <c r="NJE16" s="308" t="s">
        <v>53</v>
      </c>
      <c r="NJF16" s="308" t="s">
        <v>53</v>
      </c>
      <c r="NJG16" s="308" t="s">
        <v>53</v>
      </c>
      <c r="NJH16" s="308" t="s">
        <v>53</v>
      </c>
      <c r="NJI16" s="308" t="s">
        <v>53</v>
      </c>
      <c r="NJJ16" s="308" t="s">
        <v>53</v>
      </c>
      <c r="NJK16" s="308" t="s">
        <v>53</v>
      </c>
      <c r="NJL16" s="308" t="s">
        <v>53</v>
      </c>
      <c r="NJM16" s="308" t="s">
        <v>53</v>
      </c>
      <c r="NJN16" s="308" t="s">
        <v>53</v>
      </c>
      <c r="NJO16" s="308" t="s">
        <v>53</v>
      </c>
      <c r="NJP16" s="308" t="s">
        <v>53</v>
      </c>
      <c r="NJQ16" s="308" t="s">
        <v>53</v>
      </c>
      <c r="NJR16" s="308" t="s">
        <v>53</v>
      </c>
      <c r="NJS16" s="308" t="s">
        <v>53</v>
      </c>
      <c r="NJT16" s="308" t="s">
        <v>53</v>
      </c>
      <c r="NJU16" s="308" t="s">
        <v>53</v>
      </c>
      <c r="NJV16" s="308" t="s">
        <v>53</v>
      </c>
      <c r="NJW16" s="308" t="s">
        <v>53</v>
      </c>
      <c r="NJX16" s="308" t="s">
        <v>53</v>
      </c>
      <c r="NJY16" s="308" t="s">
        <v>53</v>
      </c>
      <c r="NJZ16" s="308" t="s">
        <v>53</v>
      </c>
      <c r="NKA16" s="308" t="s">
        <v>53</v>
      </c>
      <c r="NKB16" s="308" t="s">
        <v>53</v>
      </c>
      <c r="NKC16" s="308" t="s">
        <v>53</v>
      </c>
      <c r="NKD16" s="308" t="s">
        <v>53</v>
      </c>
      <c r="NKE16" s="308" t="s">
        <v>53</v>
      </c>
      <c r="NKF16" s="308" t="s">
        <v>53</v>
      </c>
      <c r="NKG16" s="308" t="s">
        <v>53</v>
      </c>
      <c r="NKH16" s="308" t="s">
        <v>53</v>
      </c>
      <c r="NKI16" s="308" t="s">
        <v>53</v>
      </c>
      <c r="NKJ16" s="308" t="s">
        <v>53</v>
      </c>
      <c r="NKK16" s="308" t="s">
        <v>53</v>
      </c>
      <c r="NKL16" s="308" t="s">
        <v>53</v>
      </c>
      <c r="NKM16" s="308" t="s">
        <v>53</v>
      </c>
      <c r="NKN16" s="308" t="s">
        <v>53</v>
      </c>
      <c r="NKO16" s="308" t="s">
        <v>53</v>
      </c>
      <c r="NKP16" s="308" t="s">
        <v>53</v>
      </c>
      <c r="NKQ16" s="308" t="s">
        <v>53</v>
      </c>
      <c r="NKR16" s="308" t="s">
        <v>53</v>
      </c>
      <c r="NKS16" s="308" t="s">
        <v>53</v>
      </c>
      <c r="NKT16" s="308" t="s">
        <v>53</v>
      </c>
      <c r="NKU16" s="308" t="s">
        <v>53</v>
      </c>
      <c r="NKV16" s="308" t="s">
        <v>53</v>
      </c>
      <c r="NKW16" s="308" t="s">
        <v>53</v>
      </c>
      <c r="NKX16" s="308" t="s">
        <v>53</v>
      </c>
      <c r="NKY16" s="308" t="s">
        <v>53</v>
      </c>
      <c r="NKZ16" s="308" t="s">
        <v>53</v>
      </c>
      <c r="NLA16" s="308" t="s">
        <v>53</v>
      </c>
      <c r="NLB16" s="308" t="s">
        <v>53</v>
      </c>
      <c r="NLC16" s="308" t="s">
        <v>53</v>
      </c>
      <c r="NLD16" s="308" t="s">
        <v>53</v>
      </c>
      <c r="NLE16" s="308" t="s">
        <v>53</v>
      </c>
      <c r="NLF16" s="308" t="s">
        <v>53</v>
      </c>
      <c r="NLG16" s="308" t="s">
        <v>53</v>
      </c>
      <c r="NLH16" s="308" t="s">
        <v>53</v>
      </c>
      <c r="NLI16" s="308" t="s">
        <v>53</v>
      </c>
      <c r="NLJ16" s="308" t="s">
        <v>53</v>
      </c>
      <c r="NLK16" s="308" t="s">
        <v>53</v>
      </c>
      <c r="NLL16" s="308" t="s">
        <v>53</v>
      </c>
      <c r="NLM16" s="308" t="s">
        <v>53</v>
      </c>
      <c r="NLN16" s="308" t="s">
        <v>53</v>
      </c>
      <c r="NLO16" s="308" t="s">
        <v>53</v>
      </c>
      <c r="NLP16" s="308" t="s">
        <v>53</v>
      </c>
      <c r="NLQ16" s="308" t="s">
        <v>53</v>
      </c>
      <c r="NLR16" s="308" t="s">
        <v>53</v>
      </c>
      <c r="NLS16" s="308" t="s">
        <v>53</v>
      </c>
      <c r="NLT16" s="308" t="s">
        <v>53</v>
      </c>
      <c r="NLU16" s="308" t="s">
        <v>53</v>
      </c>
      <c r="NLV16" s="308" t="s">
        <v>53</v>
      </c>
      <c r="NLW16" s="308" t="s">
        <v>53</v>
      </c>
      <c r="NLX16" s="308" t="s">
        <v>53</v>
      </c>
      <c r="NLY16" s="308" t="s">
        <v>53</v>
      </c>
      <c r="NLZ16" s="308" t="s">
        <v>53</v>
      </c>
      <c r="NMA16" s="308" t="s">
        <v>53</v>
      </c>
      <c r="NMB16" s="308" t="s">
        <v>53</v>
      </c>
      <c r="NMC16" s="308" t="s">
        <v>53</v>
      </c>
      <c r="NMD16" s="308" t="s">
        <v>53</v>
      </c>
      <c r="NME16" s="308" t="s">
        <v>53</v>
      </c>
      <c r="NMF16" s="308" t="s">
        <v>53</v>
      </c>
      <c r="NMG16" s="308" t="s">
        <v>53</v>
      </c>
      <c r="NMH16" s="308" t="s">
        <v>53</v>
      </c>
      <c r="NMI16" s="308" t="s">
        <v>53</v>
      </c>
      <c r="NMJ16" s="308" t="s">
        <v>53</v>
      </c>
      <c r="NMK16" s="308" t="s">
        <v>53</v>
      </c>
      <c r="NML16" s="308" t="s">
        <v>53</v>
      </c>
      <c r="NMM16" s="308" t="s">
        <v>53</v>
      </c>
      <c r="NMN16" s="308" t="s">
        <v>53</v>
      </c>
      <c r="NMO16" s="308" t="s">
        <v>53</v>
      </c>
      <c r="NMP16" s="308" t="s">
        <v>53</v>
      </c>
      <c r="NMQ16" s="308" t="s">
        <v>53</v>
      </c>
      <c r="NMR16" s="308" t="s">
        <v>53</v>
      </c>
      <c r="NMS16" s="308" t="s">
        <v>53</v>
      </c>
      <c r="NMT16" s="308" t="s">
        <v>53</v>
      </c>
      <c r="NMU16" s="308" t="s">
        <v>53</v>
      </c>
      <c r="NMV16" s="308" t="s">
        <v>53</v>
      </c>
      <c r="NMW16" s="308" t="s">
        <v>53</v>
      </c>
      <c r="NMX16" s="308" t="s">
        <v>53</v>
      </c>
      <c r="NMY16" s="308" t="s">
        <v>53</v>
      </c>
      <c r="NMZ16" s="308" t="s">
        <v>53</v>
      </c>
      <c r="NNA16" s="308" t="s">
        <v>53</v>
      </c>
      <c r="NNB16" s="308" t="s">
        <v>53</v>
      </c>
      <c r="NNC16" s="308" t="s">
        <v>53</v>
      </c>
      <c r="NND16" s="308" t="s">
        <v>53</v>
      </c>
      <c r="NNE16" s="308" t="s">
        <v>53</v>
      </c>
      <c r="NNF16" s="308" t="s">
        <v>53</v>
      </c>
      <c r="NNG16" s="308" t="s">
        <v>53</v>
      </c>
      <c r="NNH16" s="308" t="s">
        <v>53</v>
      </c>
      <c r="NNI16" s="308" t="s">
        <v>53</v>
      </c>
      <c r="NNJ16" s="308" t="s">
        <v>53</v>
      </c>
      <c r="NNK16" s="308" t="s">
        <v>53</v>
      </c>
      <c r="NNL16" s="308" t="s">
        <v>53</v>
      </c>
      <c r="NNM16" s="308" t="s">
        <v>53</v>
      </c>
      <c r="NNN16" s="308" t="s">
        <v>53</v>
      </c>
      <c r="NNO16" s="308" t="s">
        <v>53</v>
      </c>
      <c r="NNP16" s="308" t="s">
        <v>53</v>
      </c>
      <c r="NNQ16" s="308" t="s">
        <v>53</v>
      </c>
      <c r="NNR16" s="308" t="s">
        <v>53</v>
      </c>
      <c r="NNS16" s="308" t="s">
        <v>53</v>
      </c>
      <c r="NNT16" s="308" t="s">
        <v>53</v>
      </c>
      <c r="NNU16" s="308" t="s">
        <v>53</v>
      </c>
      <c r="NNV16" s="308" t="s">
        <v>53</v>
      </c>
      <c r="NNW16" s="308" t="s">
        <v>53</v>
      </c>
      <c r="NNX16" s="308" t="s">
        <v>53</v>
      </c>
      <c r="NNY16" s="308" t="s">
        <v>53</v>
      </c>
      <c r="NNZ16" s="308" t="s">
        <v>53</v>
      </c>
      <c r="NOA16" s="308" t="s">
        <v>53</v>
      </c>
      <c r="NOB16" s="308" t="s">
        <v>53</v>
      </c>
      <c r="NOC16" s="308" t="s">
        <v>53</v>
      </c>
      <c r="NOD16" s="308" t="s">
        <v>53</v>
      </c>
      <c r="NOE16" s="308" t="s">
        <v>53</v>
      </c>
      <c r="NOF16" s="308" t="s">
        <v>53</v>
      </c>
      <c r="NOG16" s="308" t="s">
        <v>53</v>
      </c>
      <c r="NOH16" s="308" t="s">
        <v>53</v>
      </c>
      <c r="NOI16" s="308" t="s">
        <v>53</v>
      </c>
      <c r="NOJ16" s="308" t="s">
        <v>53</v>
      </c>
      <c r="NOK16" s="308" t="s">
        <v>53</v>
      </c>
      <c r="NOL16" s="308" t="s">
        <v>53</v>
      </c>
      <c r="NOM16" s="308" t="s">
        <v>53</v>
      </c>
      <c r="NON16" s="308" t="s">
        <v>53</v>
      </c>
      <c r="NOO16" s="308" t="s">
        <v>53</v>
      </c>
      <c r="NOP16" s="308" t="s">
        <v>53</v>
      </c>
      <c r="NOQ16" s="308" t="s">
        <v>53</v>
      </c>
      <c r="NOR16" s="308" t="s">
        <v>53</v>
      </c>
      <c r="NOS16" s="308" t="s">
        <v>53</v>
      </c>
      <c r="NOT16" s="308" t="s">
        <v>53</v>
      </c>
      <c r="NOU16" s="308" t="s">
        <v>53</v>
      </c>
      <c r="NOV16" s="308" t="s">
        <v>53</v>
      </c>
      <c r="NOW16" s="308" t="s">
        <v>53</v>
      </c>
      <c r="NOX16" s="308" t="s">
        <v>53</v>
      </c>
      <c r="NOY16" s="308" t="s">
        <v>53</v>
      </c>
      <c r="NOZ16" s="308" t="s">
        <v>53</v>
      </c>
      <c r="NPA16" s="308" t="s">
        <v>53</v>
      </c>
      <c r="NPB16" s="308" t="s">
        <v>53</v>
      </c>
      <c r="NPC16" s="308" t="s">
        <v>53</v>
      </c>
      <c r="NPD16" s="308" t="s">
        <v>53</v>
      </c>
      <c r="NPE16" s="308" t="s">
        <v>53</v>
      </c>
      <c r="NPF16" s="308" t="s">
        <v>53</v>
      </c>
      <c r="NPG16" s="308" t="s">
        <v>53</v>
      </c>
      <c r="NPH16" s="308" t="s">
        <v>53</v>
      </c>
      <c r="NPI16" s="308" t="s">
        <v>53</v>
      </c>
      <c r="NPJ16" s="308" t="s">
        <v>53</v>
      </c>
      <c r="NPK16" s="308" t="s">
        <v>53</v>
      </c>
      <c r="NPL16" s="308" t="s">
        <v>53</v>
      </c>
      <c r="NPM16" s="308" t="s">
        <v>53</v>
      </c>
      <c r="NPN16" s="308" t="s">
        <v>53</v>
      </c>
      <c r="NPO16" s="308" t="s">
        <v>53</v>
      </c>
      <c r="NPP16" s="308" t="s">
        <v>53</v>
      </c>
      <c r="NPQ16" s="308" t="s">
        <v>53</v>
      </c>
      <c r="NPR16" s="308" t="s">
        <v>53</v>
      </c>
      <c r="NPS16" s="308" t="s">
        <v>53</v>
      </c>
      <c r="NPT16" s="308" t="s">
        <v>53</v>
      </c>
      <c r="NPU16" s="308" t="s">
        <v>53</v>
      </c>
      <c r="NPV16" s="308" t="s">
        <v>53</v>
      </c>
      <c r="NPW16" s="308" t="s">
        <v>53</v>
      </c>
      <c r="NPX16" s="308" t="s">
        <v>53</v>
      </c>
      <c r="NPY16" s="308" t="s">
        <v>53</v>
      </c>
      <c r="NPZ16" s="308" t="s">
        <v>53</v>
      </c>
      <c r="NQA16" s="308" t="s">
        <v>53</v>
      </c>
      <c r="NQB16" s="308" t="s">
        <v>53</v>
      </c>
      <c r="NQC16" s="308" t="s">
        <v>53</v>
      </c>
      <c r="NQD16" s="308" t="s">
        <v>53</v>
      </c>
      <c r="NQE16" s="308" t="s">
        <v>53</v>
      </c>
      <c r="NQF16" s="308" t="s">
        <v>53</v>
      </c>
      <c r="NQG16" s="308" t="s">
        <v>53</v>
      </c>
      <c r="NQH16" s="308" t="s">
        <v>53</v>
      </c>
      <c r="NQI16" s="308" t="s">
        <v>53</v>
      </c>
      <c r="NQJ16" s="308" t="s">
        <v>53</v>
      </c>
      <c r="NQK16" s="308" t="s">
        <v>53</v>
      </c>
      <c r="NQL16" s="308" t="s">
        <v>53</v>
      </c>
      <c r="NQM16" s="308" t="s">
        <v>53</v>
      </c>
      <c r="NQN16" s="308" t="s">
        <v>53</v>
      </c>
      <c r="NQO16" s="308" t="s">
        <v>53</v>
      </c>
      <c r="NQP16" s="308" t="s">
        <v>53</v>
      </c>
      <c r="NQQ16" s="308" t="s">
        <v>53</v>
      </c>
      <c r="NQR16" s="308" t="s">
        <v>53</v>
      </c>
      <c r="NQS16" s="308" t="s">
        <v>53</v>
      </c>
      <c r="NQT16" s="308" t="s">
        <v>53</v>
      </c>
      <c r="NQU16" s="308" t="s">
        <v>53</v>
      </c>
      <c r="NQV16" s="308" t="s">
        <v>53</v>
      </c>
      <c r="NQW16" s="308" t="s">
        <v>53</v>
      </c>
      <c r="NQX16" s="308" t="s">
        <v>53</v>
      </c>
      <c r="NQY16" s="308" t="s">
        <v>53</v>
      </c>
      <c r="NQZ16" s="308" t="s">
        <v>53</v>
      </c>
      <c r="NRA16" s="308" t="s">
        <v>53</v>
      </c>
      <c r="NRB16" s="308" t="s">
        <v>53</v>
      </c>
      <c r="NRC16" s="308" t="s">
        <v>53</v>
      </c>
      <c r="NRD16" s="308" t="s">
        <v>53</v>
      </c>
      <c r="NRE16" s="308" t="s">
        <v>53</v>
      </c>
      <c r="NRF16" s="308" t="s">
        <v>53</v>
      </c>
      <c r="NRG16" s="308" t="s">
        <v>53</v>
      </c>
      <c r="NRH16" s="308" t="s">
        <v>53</v>
      </c>
      <c r="NRI16" s="308" t="s">
        <v>53</v>
      </c>
      <c r="NRJ16" s="308" t="s">
        <v>53</v>
      </c>
      <c r="NRK16" s="308" t="s">
        <v>53</v>
      </c>
      <c r="NRL16" s="308" t="s">
        <v>53</v>
      </c>
      <c r="NRM16" s="308" t="s">
        <v>53</v>
      </c>
      <c r="NRN16" s="308" t="s">
        <v>53</v>
      </c>
      <c r="NRO16" s="308" t="s">
        <v>53</v>
      </c>
      <c r="NRP16" s="308" t="s">
        <v>53</v>
      </c>
      <c r="NRQ16" s="308" t="s">
        <v>53</v>
      </c>
      <c r="NRR16" s="308" t="s">
        <v>53</v>
      </c>
      <c r="NRS16" s="308" t="s">
        <v>53</v>
      </c>
      <c r="NRT16" s="308" t="s">
        <v>53</v>
      </c>
      <c r="NRU16" s="308" t="s">
        <v>53</v>
      </c>
      <c r="NRV16" s="308" t="s">
        <v>53</v>
      </c>
      <c r="NRW16" s="308" t="s">
        <v>53</v>
      </c>
      <c r="NRX16" s="308" t="s">
        <v>53</v>
      </c>
      <c r="NRY16" s="308" t="s">
        <v>53</v>
      </c>
      <c r="NRZ16" s="308" t="s">
        <v>53</v>
      </c>
      <c r="NSA16" s="308" t="s">
        <v>53</v>
      </c>
      <c r="NSB16" s="308" t="s">
        <v>53</v>
      </c>
      <c r="NSC16" s="308" t="s">
        <v>53</v>
      </c>
      <c r="NSD16" s="308" t="s">
        <v>53</v>
      </c>
      <c r="NSE16" s="308" t="s">
        <v>53</v>
      </c>
      <c r="NSF16" s="308" t="s">
        <v>53</v>
      </c>
      <c r="NSG16" s="308" t="s">
        <v>53</v>
      </c>
      <c r="NSH16" s="308" t="s">
        <v>53</v>
      </c>
      <c r="NSI16" s="308" t="s">
        <v>53</v>
      </c>
      <c r="NSJ16" s="308" t="s">
        <v>53</v>
      </c>
      <c r="NSK16" s="308" t="s">
        <v>53</v>
      </c>
      <c r="NSL16" s="308" t="s">
        <v>53</v>
      </c>
      <c r="NSM16" s="308" t="s">
        <v>53</v>
      </c>
      <c r="NSN16" s="308" t="s">
        <v>53</v>
      </c>
      <c r="NSO16" s="308" t="s">
        <v>53</v>
      </c>
      <c r="NSP16" s="308" t="s">
        <v>53</v>
      </c>
      <c r="NSQ16" s="308" t="s">
        <v>53</v>
      </c>
      <c r="NSR16" s="308" t="s">
        <v>53</v>
      </c>
      <c r="NSS16" s="308" t="s">
        <v>53</v>
      </c>
      <c r="NST16" s="308" t="s">
        <v>53</v>
      </c>
      <c r="NSU16" s="308" t="s">
        <v>53</v>
      </c>
      <c r="NSV16" s="308" t="s">
        <v>53</v>
      </c>
      <c r="NSW16" s="308" t="s">
        <v>53</v>
      </c>
      <c r="NSX16" s="308" t="s">
        <v>53</v>
      </c>
      <c r="NSY16" s="308" t="s">
        <v>53</v>
      </c>
      <c r="NSZ16" s="308" t="s">
        <v>53</v>
      </c>
      <c r="NTA16" s="308" t="s">
        <v>53</v>
      </c>
      <c r="NTB16" s="308" t="s">
        <v>53</v>
      </c>
      <c r="NTC16" s="308" t="s">
        <v>53</v>
      </c>
      <c r="NTD16" s="308" t="s">
        <v>53</v>
      </c>
      <c r="NTE16" s="308" t="s">
        <v>53</v>
      </c>
      <c r="NTF16" s="308" t="s">
        <v>53</v>
      </c>
      <c r="NTG16" s="308" t="s">
        <v>53</v>
      </c>
      <c r="NTH16" s="308" t="s">
        <v>53</v>
      </c>
      <c r="NTI16" s="308" t="s">
        <v>53</v>
      </c>
      <c r="NTJ16" s="308" t="s">
        <v>53</v>
      </c>
      <c r="NTK16" s="308" t="s">
        <v>53</v>
      </c>
      <c r="NTL16" s="308" t="s">
        <v>53</v>
      </c>
      <c r="NTM16" s="308" t="s">
        <v>53</v>
      </c>
      <c r="NTN16" s="308" t="s">
        <v>53</v>
      </c>
      <c r="NTO16" s="308" t="s">
        <v>53</v>
      </c>
      <c r="NTP16" s="308" t="s">
        <v>53</v>
      </c>
      <c r="NTQ16" s="308" t="s">
        <v>53</v>
      </c>
      <c r="NTR16" s="308" t="s">
        <v>53</v>
      </c>
      <c r="NTS16" s="308" t="s">
        <v>53</v>
      </c>
      <c r="NTT16" s="308" t="s">
        <v>53</v>
      </c>
      <c r="NTU16" s="308" t="s">
        <v>53</v>
      </c>
      <c r="NTV16" s="308" t="s">
        <v>53</v>
      </c>
      <c r="NTW16" s="308" t="s">
        <v>53</v>
      </c>
      <c r="NTX16" s="308" t="s">
        <v>53</v>
      </c>
      <c r="NTY16" s="308" t="s">
        <v>53</v>
      </c>
      <c r="NTZ16" s="308" t="s">
        <v>53</v>
      </c>
      <c r="NUA16" s="308" t="s">
        <v>53</v>
      </c>
      <c r="NUB16" s="308" t="s">
        <v>53</v>
      </c>
      <c r="NUC16" s="308" t="s">
        <v>53</v>
      </c>
      <c r="NUD16" s="308" t="s">
        <v>53</v>
      </c>
      <c r="NUE16" s="308" t="s">
        <v>53</v>
      </c>
      <c r="NUF16" s="308" t="s">
        <v>53</v>
      </c>
      <c r="NUG16" s="308" t="s">
        <v>53</v>
      </c>
      <c r="NUH16" s="308" t="s">
        <v>53</v>
      </c>
      <c r="NUI16" s="308" t="s">
        <v>53</v>
      </c>
      <c r="NUJ16" s="308" t="s">
        <v>53</v>
      </c>
      <c r="NUK16" s="308" t="s">
        <v>53</v>
      </c>
      <c r="NUL16" s="308" t="s">
        <v>53</v>
      </c>
      <c r="NUM16" s="308" t="s">
        <v>53</v>
      </c>
      <c r="NUN16" s="308" t="s">
        <v>53</v>
      </c>
      <c r="NUO16" s="308" t="s">
        <v>53</v>
      </c>
      <c r="NUP16" s="308" t="s">
        <v>53</v>
      </c>
      <c r="NUQ16" s="308" t="s">
        <v>53</v>
      </c>
      <c r="NUR16" s="308" t="s">
        <v>53</v>
      </c>
      <c r="NUS16" s="308" t="s">
        <v>53</v>
      </c>
      <c r="NUT16" s="308" t="s">
        <v>53</v>
      </c>
      <c r="NUU16" s="308" t="s">
        <v>53</v>
      </c>
      <c r="NUV16" s="308" t="s">
        <v>53</v>
      </c>
      <c r="NUW16" s="308" t="s">
        <v>53</v>
      </c>
      <c r="NUX16" s="308" t="s">
        <v>53</v>
      </c>
      <c r="NUY16" s="308" t="s">
        <v>53</v>
      </c>
      <c r="NUZ16" s="308" t="s">
        <v>53</v>
      </c>
      <c r="NVA16" s="308" t="s">
        <v>53</v>
      </c>
      <c r="NVB16" s="308" t="s">
        <v>53</v>
      </c>
      <c r="NVC16" s="308" t="s">
        <v>53</v>
      </c>
      <c r="NVD16" s="308" t="s">
        <v>53</v>
      </c>
      <c r="NVE16" s="308" t="s">
        <v>53</v>
      </c>
      <c r="NVF16" s="308" t="s">
        <v>53</v>
      </c>
      <c r="NVG16" s="308" t="s">
        <v>53</v>
      </c>
      <c r="NVH16" s="308" t="s">
        <v>53</v>
      </c>
      <c r="NVI16" s="308" t="s">
        <v>53</v>
      </c>
      <c r="NVJ16" s="308" t="s">
        <v>53</v>
      </c>
      <c r="NVK16" s="308" t="s">
        <v>53</v>
      </c>
      <c r="NVL16" s="308" t="s">
        <v>53</v>
      </c>
      <c r="NVM16" s="308" t="s">
        <v>53</v>
      </c>
      <c r="NVN16" s="308" t="s">
        <v>53</v>
      </c>
      <c r="NVO16" s="308" t="s">
        <v>53</v>
      </c>
      <c r="NVP16" s="308" t="s">
        <v>53</v>
      </c>
      <c r="NVQ16" s="308" t="s">
        <v>53</v>
      </c>
      <c r="NVR16" s="308" t="s">
        <v>53</v>
      </c>
      <c r="NVS16" s="308" t="s">
        <v>53</v>
      </c>
      <c r="NVT16" s="308" t="s">
        <v>53</v>
      </c>
      <c r="NVU16" s="308" t="s">
        <v>53</v>
      </c>
      <c r="NVV16" s="308" t="s">
        <v>53</v>
      </c>
      <c r="NVW16" s="308" t="s">
        <v>53</v>
      </c>
      <c r="NVX16" s="308" t="s">
        <v>53</v>
      </c>
      <c r="NVY16" s="308" t="s">
        <v>53</v>
      </c>
      <c r="NVZ16" s="308" t="s">
        <v>53</v>
      </c>
      <c r="NWA16" s="308" t="s">
        <v>53</v>
      </c>
      <c r="NWB16" s="308" t="s">
        <v>53</v>
      </c>
      <c r="NWC16" s="308" t="s">
        <v>53</v>
      </c>
      <c r="NWD16" s="308" t="s">
        <v>53</v>
      </c>
      <c r="NWE16" s="308" t="s">
        <v>53</v>
      </c>
      <c r="NWF16" s="308" t="s">
        <v>53</v>
      </c>
      <c r="NWG16" s="308" t="s">
        <v>53</v>
      </c>
      <c r="NWH16" s="308" t="s">
        <v>53</v>
      </c>
      <c r="NWI16" s="308" t="s">
        <v>53</v>
      </c>
      <c r="NWJ16" s="308" t="s">
        <v>53</v>
      </c>
      <c r="NWK16" s="308" t="s">
        <v>53</v>
      </c>
      <c r="NWL16" s="308" t="s">
        <v>53</v>
      </c>
      <c r="NWM16" s="308" t="s">
        <v>53</v>
      </c>
      <c r="NWN16" s="308" t="s">
        <v>53</v>
      </c>
      <c r="NWO16" s="308" t="s">
        <v>53</v>
      </c>
      <c r="NWP16" s="308" t="s">
        <v>53</v>
      </c>
      <c r="NWQ16" s="308" t="s">
        <v>53</v>
      </c>
      <c r="NWR16" s="308" t="s">
        <v>53</v>
      </c>
      <c r="NWS16" s="308" t="s">
        <v>53</v>
      </c>
      <c r="NWT16" s="308" t="s">
        <v>53</v>
      </c>
      <c r="NWU16" s="308" t="s">
        <v>53</v>
      </c>
      <c r="NWV16" s="308" t="s">
        <v>53</v>
      </c>
      <c r="NWW16" s="308" t="s">
        <v>53</v>
      </c>
      <c r="NWX16" s="308" t="s">
        <v>53</v>
      </c>
      <c r="NWY16" s="308" t="s">
        <v>53</v>
      </c>
      <c r="NWZ16" s="308" t="s">
        <v>53</v>
      </c>
      <c r="NXA16" s="308" t="s">
        <v>53</v>
      </c>
      <c r="NXB16" s="308" t="s">
        <v>53</v>
      </c>
      <c r="NXC16" s="308" t="s">
        <v>53</v>
      </c>
      <c r="NXD16" s="308" t="s">
        <v>53</v>
      </c>
      <c r="NXE16" s="308" t="s">
        <v>53</v>
      </c>
      <c r="NXF16" s="308" t="s">
        <v>53</v>
      </c>
      <c r="NXG16" s="308" t="s">
        <v>53</v>
      </c>
      <c r="NXH16" s="308" t="s">
        <v>53</v>
      </c>
      <c r="NXI16" s="308" t="s">
        <v>53</v>
      </c>
      <c r="NXJ16" s="308" t="s">
        <v>53</v>
      </c>
      <c r="NXK16" s="308" t="s">
        <v>53</v>
      </c>
      <c r="NXL16" s="308" t="s">
        <v>53</v>
      </c>
      <c r="NXM16" s="308" t="s">
        <v>53</v>
      </c>
      <c r="NXN16" s="308" t="s">
        <v>53</v>
      </c>
      <c r="NXO16" s="308" t="s">
        <v>53</v>
      </c>
      <c r="NXP16" s="308" t="s">
        <v>53</v>
      </c>
      <c r="NXQ16" s="308" t="s">
        <v>53</v>
      </c>
      <c r="NXR16" s="308" t="s">
        <v>53</v>
      </c>
      <c r="NXS16" s="308" t="s">
        <v>53</v>
      </c>
      <c r="NXT16" s="308" t="s">
        <v>53</v>
      </c>
      <c r="NXU16" s="308" t="s">
        <v>53</v>
      </c>
      <c r="NXV16" s="308" t="s">
        <v>53</v>
      </c>
      <c r="NXW16" s="308" t="s">
        <v>53</v>
      </c>
      <c r="NXX16" s="308" t="s">
        <v>53</v>
      </c>
      <c r="NXY16" s="308" t="s">
        <v>53</v>
      </c>
      <c r="NXZ16" s="308" t="s">
        <v>53</v>
      </c>
      <c r="NYA16" s="308" t="s">
        <v>53</v>
      </c>
      <c r="NYB16" s="308" t="s">
        <v>53</v>
      </c>
      <c r="NYC16" s="308" t="s">
        <v>53</v>
      </c>
      <c r="NYD16" s="308" t="s">
        <v>53</v>
      </c>
      <c r="NYE16" s="308" t="s">
        <v>53</v>
      </c>
      <c r="NYF16" s="308" t="s">
        <v>53</v>
      </c>
      <c r="NYG16" s="308" t="s">
        <v>53</v>
      </c>
      <c r="NYH16" s="308" t="s">
        <v>53</v>
      </c>
      <c r="NYI16" s="308" t="s">
        <v>53</v>
      </c>
      <c r="NYJ16" s="308" t="s">
        <v>53</v>
      </c>
      <c r="NYK16" s="308" t="s">
        <v>53</v>
      </c>
      <c r="NYL16" s="308" t="s">
        <v>53</v>
      </c>
      <c r="NYM16" s="308" t="s">
        <v>53</v>
      </c>
      <c r="NYN16" s="308" t="s">
        <v>53</v>
      </c>
      <c r="NYO16" s="308" t="s">
        <v>53</v>
      </c>
      <c r="NYP16" s="308" t="s">
        <v>53</v>
      </c>
      <c r="NYQ16" s="308" t="s">
        <v>53</v>
      </c>
      <c r="NYR16" s="308" t="s">
        <v>53</v>
      </c>
      <c r="NYS16" s="308" t="s">
        <v>53</v>
      </c>
      <c r="NYT16" s="308" t="s">
        <v>53</v>
      </c>
      <c r="NYU16" s="308" t="s">
        <v>53</v>
      </c>
      <c r="NYV16" s="308" t="s">
        <v>53</v>
      </c>
      <c r="NYW16" s="308" t="s">
        <v>53</v>
      </c>
      <c r="NYX16" s="308" t="s">
        <v>53</v>
      </c>
      <c r="NYY16" s="308" t="s">
        <v>53</v>
      </c>
      <c r="NYZ16" s="308" t="s">
        <v>53</v>
      </c>
      <c r="NZA16" s="308" t="s">
        <v>53</v>
      </c>
      <c r="NZB16" s="308" t="s">
        <v>53</v>
      </c>
      <c r="NZC16" s="308" t="s">
        <v>53</v>
      </c>
      <c r="NZD16" s="308" t="s">
        <v>53</v>
      </c>
      <c r="NZE16" s="308" t="s">
        <v>53</v>
      </c>
      <c r="NZF16" s="308" t="s">
        <v>53</v>
      </c>
      <c r="NZG16" s="308" t="s">
        <v>53</v>
      </c>
      <c r="NZH16" s="308" t="s">
        <v>53</v>
      </c>
      <c r="NZI16" s="308" t="s">
        <v>53</v>
      </c>
      <c r="NZJ16" s="308" t="s">
        <v>53</v>
      </c>
      <c r="NZK16" s="308" t="s">
        <v>53</v>
      </c>
      <c r="NZL16" s="308" t="s">
        <v>53</v>
      </c>
      <c r="NZM16" s="308" t="s">
        <v>53</v>
      </c>
      <c r="NZN16" s="308" t="s">
        <v>53</v>
      </c>
      <c r="NZO16" s="308" t="s">
        <v>53</v>
      </c>
      <c r="NZP16" s="308" t="s">
        <v>53</v>
      </c>
      <c r="NZQ16" s="308" t="s">
        <v>53</v>
      </c>
      <c r="NZR16" s="308" t="s">
        <v>53</v>
      </c>
      <c r="NZS16" s="308" t="s">
        <v>53</v>
      </c>
      <c r="NZT16" s="308" t="s">
        <v>53</v>
      </c>
      <c r="NZU16" s="308" t="s">
        <v>53</v>
      </c>
      <c r="NZV16" s="308" t="s">
        <v>53</v>
      </c>
      <c r="NZW16" s="308" t="s">
        <v>53</v>
      </c>
      <c r="NZX16" s="308" t="s">
        <v>53</v>
      </c>
      <c r="NZY16" s="308" t="s">
        <v>53</v>
      </c>
      <c r="NZZ16" s="308" t="s">
        <v>53</v>
      </c>
      <c r="OAA16" s="308" t="s">
        <v>53</v>
      </c>
      <c r="OAB16" s="308" t="s">
        <v>53</v>
      </c>
      <c r="OAC16" s="308" t="s">
        <v>53</v>
      </c>
      <c r="OAD16" s="308" t="s">
        <v>53</v>
      </c>
      <c r="OAE16" s="308" t="s">
        <v>53</v>
      </c>
      <c r="OAF16" s="308" t="s">
        <v>53</v>
      </c>
      <c r="OAG16" s="308" t="s">
        <v>53</v>
      </c>
      <c r="OAH16" s="308" t="s">
        <v>53</v>
      </c>
      <c r="OAI16" s="308" t="s">
        <v>53</v>
      </c>
      <c r="OAJ16" s="308" t="s">
        <v>53</v>
      </c>
      <c r="OAK16" s="308" t="s">
        <v>53</v>
      </c>
      <c r="OAL16" s="308" t="s">
        <v>53</v>
      </c>
      <c r="OAM16" s="308" t="s">
        <v>53</v>
      </c>
      <c r="OAN16" s="308" t="s">
        <v>53</v>
      </c>
      <c r="OAO16" s="308" t="s">
        <v>53</v>
      </c>
      <c r="OAP16" s="308" t="s">
        <v>53</v>
      </c>
      <c r="OAQ16" s="308" t="s">
        <v>53</v>
      </c>
      <c r="OAR16" s="308" t="s">
        <v>53</v>
      </c>
      <c r="OAS16" s="308" t="s">
        <v>53</v>
      </c>
      <c r="OAT16" s="308" t="s">
        <v>53</v>
      </c>
      <c r="OAU16" s="308" t="s">
        <v>53</v>
      </c>
      <c r="OAV16" s="308" t="s">
        <v>53</v>
      </c>
      <c r="OAW16" s="308" t="s">
        <v>53</v>
      </c>
      <c r="OAX16" s="308" t="s">
        <v>53</v>
      </c>
      <c r="OAY16" s="308" t="s">
        <v>53</v>
      </c>
      <c r="OAZ16" s="308" t="s">
        <v>53</v>
      </c>
      <c r="OBA16" s="308" t="s">
        <v>53</v>
      </c>
      <c r="OBB16" s="308" t="s">
        <v>53</v>
      </c>
      <c r="OBC16" s="308" t="s">
        <v>53</v>
      </c>
      <c r="OBD16" s="308" t="s">
        <v>53</v>
      </c>
      <c r="OBE16" s="308" t="s">
        <v>53</v>
      </c>
      <c r="OBF16" s="308" t="s">
        <v>53</v>
      </c>
      <c r="OBG16" s="308" t="s">
        <v>53</v>
      </c>
      <c r="OBH16" s="308" t="s">
        <v>53</v>
      </c>
      <c r="OBI16" s="308" t="s">
        <v>53</v>
      </c>
      <c r="OBJ16" s="308" t="s">
        <v>53</v>
      </c>
      <c r="OBK16" s="308" t="s">
        <v>53</v>
      </c>
      <c r="OBL16" s="308" t="s">
        <v>53</v>
      </c>
      <c r="OBM16" s="308" t="s">
        <v>53</v>
      </c>
      <c r="OBN16" s="308" t="s">
        <v>53</v>
      </c>
      <c r="OBO16" s="308" t="s">
        <v>53</v>
      </c>
      <c r="OBP16" s="308" t="s">
        <v>53</v>
      </c>
      <c r="OBQ16" s="308" t="s">
        <v>53</v>
      </c>
      <c r="OBR16" s="308" t="s">
        <v>53</v>
      </c>
      <c r="OBS16" s="308" t="s">
        <v>53</v>
      </c>
      <c r="OBT16" s="308" t="s">
        <v>53</v>
      </c>
      <c r="OBU16" s="308" t="s">
        <v>53</v>
      </c>
      <c r="OBV16" s="308" t="s">
        <v>53</v>
      </c>
      <c r="OBW16" s="308" t="s">
        <v>53</v>
      </c>
      <c r="OBX16" s="308" t="s">
        <v>53</v>
      </c>
      <c r="OBY16" s="308" t="s">
        <v>53</v>
      </c>
      <c r="OBZ16" s="308" t="s">
        <v>53</v>
      </c>
      <c r="OCA16" s="308" t="s">
        <v>53</v>
      </c>
      <c r="OCB16" s="308" t="s">
        <v>53</v>
      </c>
      <c r="OCC16" s="308" t="s">
        <v>53</v>
      </c>
      <c r="OCD16" s="308" t="s">
        <v>53</v>
      </c>
      <c r="OCE16" s="308" t="s">
        <v>53</v>
      </c>
      <c r="OCF16" s="308" t="s">
        <v>53</v>
      </c>
      <c r="OCG16" s="308" t="s">
        <v>53</v>
      </c>
      <c r="OCH16" s="308" t="s">
        <v>53</v>
      </c>
      <c r="OCI16" s="308" t="s">
        <v>53</v>
      </c>
      <c r="OCJ16" s="308" t="s">
        <v>53</v>
      </c>
      <c r="OCK16" s="308" t="s">
        <v>53</v>
      </c>
      <c r="OCL16" s="308" t="s">
        <v>53</v>
      </c>
      <c r="OCM16" s="308" t="s">
        <v>53</v>
      </c>
      <c r="OCN16" s="308" t="s">
        <v>53</v>
      </c>
      <c r="OCO16" s="308" t="s">
        <v>53</v>
      </c>
      <c r="OCP16" s="308" t="s">
        <v>53</v>
      </c>
      <c r="OCQ16" s="308" t="s">
        <v>53</v>
      </c>
      <c r="OCR16" s="308" t="s">
        <v>53</v>
      </c>
      <c r="OCS16" s="308" t="s">
        <v>53</v>
      </c>
      <c r="OCT16" s="308" t="s">
        <v>53</v>
      </c>
      <c r="OCU16" s="308" t="s">
        <v>53</v>
      </c>
      <c r="OCV16" s="308" t="s">
        <v>53</v>
      </c>
      <c r="OCW16" s="308" t="s">
        <v>53</v>
      </c>
      <c r="OCX16" s="308" t="s">
        <v>53</v>
      </c>
      <c r="OCY16" s="308" t="s">
        <v>53</v>
      </c>
      <c r="OCZ16" s="308" t="s">
        <v>53</v>
      </c>
      <c r="ODA16" s="308" t="s">
        <v>53</v>
      </c>
      <c r="ODB16" s="308" t="s">
        <v>53</v>
      </c>
      <c r="ODC16" s="308" t="s">
        <v>53</v>
      </c>
      <c r="ODD16" s="308" t="s">
        <v>53</v>
      </c>
      <c r="ODE16" s="308" t="s">
        <v>53</v>
      </c>
      <c r="ODF16" s="308" t="s">
        <v>53</v>
      </c>
      <c r="ODG16" s="308" t="s">
        <v>53</v>
      </c>
      <c r="ODH16" s="308" t="s">
        <v>53</v>
      </c>
      <c r="ODI16" s="308" t="s">
        <v>53</v>
      </c>
      <c r="ODJ16" s="308" t="s">
        <v>53</v>
      </c>
      <c r="ODK16" s="308" t="s">
        <v>53</v>
      </c>
      <c r="ODL16" s="308" t="s">
        <v>53</v>
      </c>
      <c r="ODM16" s="308" t="s">
        <v>53</v>
      </c>
      <c r="ODN16" s="308" t="s">
        <v>53</v>
      </c>
      <c r="ODO16" s="308" t="s">
        <v>53</v>
      </c>
      <c r="ODP16" s="308" t="s">
        <v>53</v>
      </c>
      <c r="ODQ16" s="308" t="s">
        <v>53</v>
      </c>
      <c r="ODR16" s="308" t="s">
        <v>53</v>
      </c>
      <c r="ODS16" s="308" t="s">
        <v>53</v>
      </c>
      <c r="ODT16" s="308" t="s">
        <v>53</v>
      </c>
      <c r="ODU16" s="308" t="s">
        <v>53</v>
      </c>
      <c r="ODV16" s="308" t="s">
        <v>53</v>
      </c>
      <c r="ODW16" s="308" t="s">
        <v>53</v>
      </c>
      <c r="ODX16" s="308" t="s">
        <v>53</v>
      </c>
      <c r="ODY16" s="308" t="s">
        <v>53</v>
      </c>
      <c r="ODZ16" s="308" t="s">
        <v>53</v>
      </c>
      <c r="OEA16" s="308" t="s">
        <v>53</v>
      </c>
      <c r="OEB16" s="308" t="s">
        <v>53</v>
      </c>
      <c r="OEC16" s="308" t="s">
        <v>53</v>
      </c>
      <c r="OED16" s="308" t="s">
        <v>53</v>
      </c>
      <c r="OEE16" s="308" t="s">
        <v>53</v>
      </c>
      <c r="OEF16" s="308" t="s">
        <v>53</v>
      </c>
      <c r="OEG16" s="308" t="s">
        <v>53</v>
      </c>
      <c r="OEH16" s="308" t="s">
        <v>53</v>
      </c>
      <c r="OEI16" s="308" t="s">
        <v>53</v>
      </c>
      <c r="OEJ16" s="308" t="s">
        <v>53</v>
      </c>
      <c r="OEK16" s="308" t="s">
        <v>53</v>
      </c>
      <c r="OEL16" s="308" t="s">
        <v>53</v>
      </c>
      <c r="OEM16" s="308" t="s">
        <v>53</v>
      </c>
      <c r="OEN16" s="308" t="s">
        <v>53</v>
      </c>
      <c r="OEO16" s="308" t="s">
        <v>53</v>
      </c>
      <c r="OEP16" s="308" t="s">
        <v>53</v>
      </c>
      <c r="OEQ16" s="308" t="s">
        <v>53</v>
      </c>
      <c r="OER16" s="308" t="s">
        <v>53</v>
      </c>
      <c r="OES16" s="308" t="s">
        <v>53</v>
      </c>
      <c r="OET16" s="308" t="s">
        <v>53</v>
      </c>
      <c r="OEU16" s="308" t="s">
        <v>53</v>
      </c>
      <c r="OEV16" s="308" t="s">
        <v>53</v>
      </c>
      <c r="OEW16" s="308" t="s">
        <v>53</v>
      </c>
      <c r="OEX16" s="308" t="s">
        <v>53</v>
      </c>
      <c r="OEY16" s="308" t="s">
        <v>53</v>
      </c>
      <c r="OEZ16" s="308" t="s">
        <v>53</v>
      </c>
      <c r="OFA16" s="308" t="s">
        <v>53</v>
      </c>
      <c r="OFB16" s="308" t="s">
        <v>53</v>
      </c>
      <c r="OFC16" s="308" t="s">
        <v>53</v>
      </c>
      <c r="OFD16" s="308" t="s">
        <v>53</v>
      </c>
      <c r="OFE16" s="308" t="s">
        <v>53</v>
      </c>
      <c r="OFF16" s="308" t="s">
        <v>53</v>
      </c>
      <c r="OFG16" s="308" t="s">
        <v>53</v>
      </c>
      <c r="OFH16" s="308" t="s">
        <v>53</v>
      </c>
      <c r="OFI16" s="308" t="s">
        <v>53</v>
      </c>
      <c r="OFJ16" s="308" t="s">
        <v>53</v>
      </c>
      <c r="OFK16" s="308" t="s">
        <v>53</v>
      </c>
      <c r="OFL16" s="308" t="s">
        <v>53</v>
      </c>
      <c r="OFM16" s="308" t="s">
        <v>53</v>
      </c>
      <c r="OFN16" s="308" t="s">
        <v>53</v>
      </c>
      <c r="OFO16" s="308" t="s">
        <v>53</v>
      </c>
      <c r="OFP16" s="308" t="s">
        <v>53</v>
      </c>
      <c r="OFQ16" s="308" t="s">
        <v>53</v>
      </c>
      <c r="OFR16" s="308" t="s">
        <v>53</v>
      </c>
      <c r="OFS16" s="308" t="s">
        <v>53</v>
      </c>
      <c r="OFT16" s="308" t="s">
        <v>53</v>
      </c>
      <c r="OFU16" s="308" t="s">
        <v>53</v>
      </c>
      <c r="OFV16" s="308" t="s">
        <v>53</v>
      </c>
      <c r="OFW16" s="308" t="s">
        <v>53</v>
      </c>
      <c r="OFX16" s="308" t="s">
        <v>53</v>
      </c>
      <c r="OFY16" s="308" t="s">
        <v>53</v>
      </c>
      <c r="OFZ16" s="308" t="s">
        <v>53</v>
      </c>
      <c r="OGA16" s="308" t="s">
        <v>53</v>
      </c>
      <c r="OGB16" s="308" t="s">
        <v>53</v>
      </c>
      <c r="OGC16" s="308" t="s">
        <v>53</v>
      </c>
      <c r="OGD16" s="308" t="s">
        <v>53</v>
      </c>
      <c r="OGE16" s="308" t="s">
        <v>53</v>
      </c>
      <c r="OGF16" s="308" t="s">
        <v>53</v>
      </c>
      <c r="OGG16" s="308" t="s">
        <v>53</v>
      </c>
      <c r="OGH16" s="308" t="s">
        <v>53</v>
      </c>
      <c r="OGI16" s="308" t="s">
        <v>53</v>
      </c>
      <c r="OGJ16" s="308" t="s">
        <v>53</v>
      </c>
      <c r="OGK16" s="308" t="s">
        <v>53</v>
      </c>
      <c r="OGL16" s="308" t="s">
        <v>53</v>
      </c>
      <c r="OGM16" s="308" t="s">
        <v>53</v>
      </c>
      <c r="OGN16" s="308" t="s">
        <v>53</v>
      </c>
      <c r="OGO16" s="308" t="s">
        <v>53</v>
      </c>
      <c r="OGP16" s="308" t="s">
        <v>53</v>
      </c>
      <c r="OGQ16" s="308" t="s">
        <v>53</v>
      </c>
      <c r="OGR16" s="308" t="s">
        <v>53</v>
      </c>
      <c r="OGS16" s="308" t="s">
        <v>53</v>
      </c>
      <c r="OGT16" s="308" t="s">
        <v>53</v>
      </c>
      <c r="OGU16" s="308" t="s">
        <v>53</v>
      </c>
      <c r="OGV16" s="308" t="s">
        <v>53</v>
      </c>
      <c r="OGW16" s="308" t="s">
        <v>53</v>
      </c>
      <c r="OGX16" s="308" t="s">
        <v>53</v>
      </c>
      <c r="OGY16" s="308" t="s">
        <v>53</v>
      </c>
      <c r="OGZ16" s="308" t="s">
        <v>53</v>
      </c>
      <c r="OHA16" s="308" t="s">
        <v>53</v>
      </c>
      <c r="OHB16" s="308" t="s">
        <v>53</v>
      </c>
      <c r="OHC16" s="308" t="s">
        <v>53</v>
      </c>
      <c r="OHD16" s="308" t="s">
        <v>53</v>
      </c>
      <c r="OHE16" s="308" t="s">
        <v>53</v>
      </c>
      <c r="OHF16" s="308" t="s">
        <v>53</v>
      </c>
      <c r="OHG16" s="308" t="s">
        <v>53</v>
      </c>
      <c r="OHH16" s="308" t="s">
        <v>53</v>
      </c>
      <c r="OHI16" s="308" t="s">
        <v>53</v>
      </c>
      <c r="OHJ16" s="308" t="s">
        <v>53</v>
      </c>
      <c r="OHK16" s="308" t="s">
        <v>53</v>
      </c>
      <c r="OHL16" s="308" t="s">
        <v>53</v>
      </c>
      <c r="OHM16" s="308" t="s">
        <v>53</v>
      </c>
      <c r="OHN16" s="308" t="s">
        <v>53</v>
      </c>
      <c r="OHO16" s="308" t="s">
        <v>53</v>
      </c>
      <c r="OHP16" s="308" t="s">
        <v>53</v>
      </c>
      <c r="OHQ16" s="308" t="s">
        <v>53</v>
      </c>
      <c r="OHR16" s="308" t="s">
        <v>53</v>
      </c>
      <c r="OHS16" s="308" t="s">
        <v>53</v>
      </c>
      <c r="OHT16" s="308" t="s">
        <v>53</v>
      </c>
      <c r="OHU16" s="308" t="s">
        <v>53</v>
      </c>
      <c r="OHV16" s="308" t="s">
        <v>53</v>
      </c>
      <c r="OHW16" s="308" t="s">
        <v>53</v>
      </c>
      <c r="OHX16" s="308" t="s">
        <v>53</v>
      </c>
      <c r="OHY16" s="308" t="s">
        <v>53</v>
      </c>
      <c r="OHZ16" s="308" t="s">
        <v>53</v>
      </c>
      <c r="OIA16" s="308" t="s">
        <v>53</v>
      </c>
      <c r="OIB16" s="308" t="s">
        <v>53</v>
      </c>
      <c r="OIC16" s="308" t="s">
        <v>53</v>
      </c>
      <c r="OID16" s="308" t="s">
        <v>53</v>
      </c>
      <c r="OIE16" s="308" t="s">
        <v>53</v>
      </c>
      <c r="OIF16" s="308" t="s">
        <v>53</v>
      </c>
      <c r="OIG16" s="308" t="s">
        <v>53</v>
      </c>
      <c r="OIH16" s="308" t="s">
        <v>53</v>
      </c>
      <c r="OII16" s="308" t="s">
        <v>53</v>
      </c>
      <c r="OIJ16" s="308" t="s">
        <v>53</v>
      </c>
      <c r="OIK16" s="308" t="s">
        <v>53</v>
      </c>
      <c r="OIL16" s="308" t="s">
        <v>53</v>
      </c>
      <c r="OIM16" s="308" t="s">
        <v>53</v>
      </c>
      <c r="OIN16" s="308" t="s">
        <v>53</v>
      </c>
      <c r="OIO16" s="308" t="s">
        <v>53</v>
      </c>
      <c r="OIP16" s="308" t="s">
        <v>53</v>
      </c>
      <c r="OIQ16" s="308" t="s">
        <v>53</v>
      </c>
      <c r="OIR16" s="308" t="s">
        <v>53</v>
      </c>
      <c r="OIS16" s="308" t="s">
        <v>53</v>
      </c>
      <c r="OIT16" s="308" t="s">
        <v>53</v>
      </c>
      <c r="OIU16" s="308" t="s">
        <v>53</v>
      </c>
      <c r="OIV16" s="308" t="s">
        <v>53</v>
      </c>
      <c r="OIW16" s="308" t="s">
        <v>53</v>
      </c>
      <c r="OIX16" s="308" t="s">
        <v>53</v>
      </c>
      <c r="OIY16" s="308" t="s">
        <v>53</v>
      </c>
      <c r="OIZ16" s="308" t="s">
        <v>53</v>
      </c>
      <c r="OJA16" s="308" t="s">
        <v>53</v>
      </c>
      <c r="OJB16" s="308" t="s">
        <v>53</v>
      </c>
      <c r="OJC16" s="308" t="s">
        <v>53</v>
      </c>
      <c r="OJD16" s="308" t="s">
        <v>53</v>
      </c>
      <c r="OJE16" s="308" t="s">
        <v>53</v>
      </c>
      <c r="OJF16" s="308" t="s">
        <v>53</v>
      </c>
      <c r="OJG16" s="308" t="s">
        <v>53</v>
      </c>
      <c r="OJH16" s="308" t="s">
        <v>53</v>
      </c>
      <c r="OJI16" s="308" t="s">
        <v>53</v>
      </c>
      <c r="OJJ16" s="308" t="s">
        <v>53</v>
      </c>
      <c r="OJK16" s="308" t="s">
        <v>53</v>
      </c>
      <c r="OJL16" s="308" t="s">
        <v>53</v>
      </c>
      <c r="OJM16" s="308" t="s">
        <v>53</v>
      </c>
      <c r="OJN16" s="308" t="s">
        <v>53</v>
      </c>
      <c r="OJO16" s="308" t="s">
        <v>53</v>
      </c>
      <c r="OJP16" s="308" t="s">
        <v>53</v>
      </c>
      <c r="OJQ16" s="308" t="s">
        <v>53</v>
      </c>
      <c r="OJR16" s="308" t="s">
        <v>53</v>
      </c>
      <c r="OJS16" s="308" t="s">
        <v>53</v>
      </c>
      <c r="OJT16" s="308" t="s">
        <v>53</v>
      </c>
      <c r="OJU16" s="308" t="s">
        <v>53</v>
      </c>
      <c r="OJV16" s="308" t="s">
        <v>53</v>
      </c>
      <c r="OJW16" s="308" t="s">
        <v>53</v>
      </c>
      <c r="OJX16" s="308" t="s">
        <v>53</v>
      </c>
      <c r="OJY16" s="308" t="s">
        <v>53</v>
      </c>
      <c r="OJZ16" s="308" t="s">
        <v>53</v>
      </c>
      <c r="OKA16" s="308" t="s">
        <v>53</v>
      </c>
      <c r="OKB16" s="308" t="s">
        <v>53</v>
      </c>
      <c r="OKC16" s="308" t="s">
        <v>53</v>
      </c>
      <c r="OKD16" s="308" t="s">
        <v>53</v>
      </c>
      <c r="OKE16" s="308" t="s">
        <v>53</v>
      </c>
      <c r="OKF16" s="308" t="s">
        <v>53</v>
      </c>
      <c r="OKG16" s="308" t="s">
        <v>53</v>
      </c>
      <c r="OKH16" s="308" t="s">
        <v>53</v>
      </c>
      <c r="OKI16" s="308" t="s">
        <v>53</v>
      </c>
      <c r="OKJ16" s="308" t="s">
        <v>53</v>
      </c>
      <c r="OKK16" s="308" t="s">
        <v>53</v>
      </c>
      <c r="OKL16" s="308" t="s">
        <v>53</v>
      </c>
      <c r="OKM16" s="308" t="s">
        <v>53</v>
      </c>
      <c r="OKN16" s="308" t="s">
        <v>53</v>
      </c>
      <c r="OKO16" s="308" t="s">
        <v>53</v>
      </c>
      <c r="OKP16" s="308" t="s">
        <v>53</v>
      </c>
      <c r="OKQ16" s="308" t="s">
        <v>53</v>
      </c>
      <c r="OKR16" s="308" t="s">
        <v>53</v>
      </c>
      <c r="OKS16" s="308" t="s">
        <v>53</v>
      </c>
      <c r="OKT16" s="308" t="s">
        <v>53</v>
      </c>
      <c r="OKU16" s="308" t="s">
        <v>53</v>
      </c>
      <c r="OKV16" s="308" t="s">
        <v>53</v>
      </c>
      <c r="OKW16" s="308" t="s">
        <v>53</v>
      </c>
      <c r="OKX16" s="308" t="s">
        <v>53</v>
      </c>
      <c r="OKY16" s="308" t="s">
        <v>53</v>
      </c>
      <c r="OKZ16" s="308" t="s">
        <v>53</v>
      </c>
      <c r="OLA16" s="308" t="s">
        <v>53</v>
      </c>
      <c r="OLB16" s="308" t="s">
        <v>53</v>
      </c>
      <c r="OLC16" s="308" t="s">
        <v>53</v>
      </c>
      <c r="OLD16" s="308" t="s">
        <v>53</v>
      </c>
      <c r="OLE16" s="308" t="s">
        <v>53</v>
      </c>
      <c r="OLF16" s="308" t="s">
        <v>53</v>
      </c>
      <c r="OLG16" s="308" t="s">
        <v>53</v>
      </c>
      <c r="OLH16" s="308" t="s">
        <v>53</v>
      </c>
      <c r="OLI16" s="308" t="s">
        <v>53</v>
      </c>
      <c r="OLJ16" s="308" t="s">
        <v>53</v>
      </c>
      <c r="OLK16" s="308" t="s">
        <v>53</v>
      </c>
      <c r="OLL16" s="308" t="s">
        <v>53</v>
      </c>
      <c r="OLM16" s="308" t="s">
        <v>53</v>
      </c>
      <c r="OLN16" s="308" t="s">
        <v>53</v>
      </c>
      <c r="OLO16" s="308" t="s">
        <v>53</v>
      </c>
      <c r="OLP16" s="308" t="s">
        <v>53</v>
      </c>
      <c r="OLQ16" s="308" t="s">
        <v>53</v>
      </c>
      <c r="OLR16" s="308" t="s">
        <v>53</v>
      </c>
      <c r="OLS16" s="308" t="s">
        <v>53</v>
      </c>
      <c r="OLT16" s="308" t="s">
        <v>53</v>
      </c>
      <c r="OLU16" s="308" t="s">
        <v>53</v>
      </c>
      <c r="OLV16" s="308" t="s">
        <v>53</v>
      </c>
      <c r="OLW16" s="308" t="s">
        <v>53</v>
      </c>
      <c r="OLX16" s="308" t="s">
        <v>53</v>
      </c>
      <c r="OLY16" s="308" t="s">
        <v>53</v>
      </c>
      <c r="OLZ16" s="308" t="s">
        <v>53</v>
      </c>
      <c r="OMA16" s="308" t="s">
        <v>53</v>
      </c>
      <c r="OMB16" s="308" t="s">
        <v>53</v>
      </c>
      <c r="OMC16" s="308" t="s">
        <v>53</v>
      </c>
      <c r="OMD16" s="308" t="s">
        <v>53</v>
      </c>
      <c r="OME16" s="308" t="s">
        <v>53</v>
      </c>
      <c r="OMF16" s="308" t="s">
        <v>53</v>
      </c>
      <c r="OMG16" s="308" t="s">
        <v>53</v>
      </c>
      <c r="OMH16" s="308" t="s">
        <v>53</v>
      </c>
      <c r="OMI16" s="308" t="s">
        <v>53</v>
      </c>
      <c r="OMJ16" s="308" t="s">
        <v>53</v>
      </c>
      <c r="OMK16" s="308" t="s">
        <v>53</v>
      </c>
      <c r="OML16" s="308" t="s">
        <v>53</v>
      </c>
      <c r="OMM16" s="308" t="s">
        <v>53</v>
      </c>
      <c r="OMN16" s="308" t="s">
        <v>53</v>
      </c>
      <c r="OMO16" s="308" t="s">
        <v>53</v>
      </c>
      <c r="OMP16" s="308" t="s">
        <v>53</v>
      </c>
      <c r="OMQ16" s="308" t="s">
        <v>53</v>
      </c>
      <c r="OMR16" s="308" t="s">
        <v>53</v>
      </c>
      <c r="OMS16" s="308" t="s">
        <v>53</v>
      </c>
      <c r="OMT16" s="308" t="s">
        <v>53</v>
      </c>
      <c r="OMU16" s="308" t="s">
        <v>53</v>
      </c>
      <c r="OMV16" s="308" t="s">
        <v>53</v>
      </c>
      <c r="OMW16" s="308" t="s">
        <v>53</v>
      </c>
      <c r="OMX16" s="308" t="s">
        <v>53</v>
      </c>
      <c r="OMY16" s="308" t="s">
        <v>53</v>
      </c>
      <c r="OMZ16" s="308" t="s">
        <v>53</v>
      </c>
      <c r="ONA16" s="308" t="s">
        <v>53</v>
      </c>
      <c r="ONB16" s="308" t="s">
        <v>53</v>
      </c>
      <c r="ONC16" s="308" t="s">
        <v>53</v>
      </c>
      <c r="OND16" s="308" t="s">
        <v>53</v>
      </c>
      <c r="ONE16" s="308" t="s">
        <v>53</v>
      </c>
      <c r="ONF16" s="308" t="s">
        <v>53</v>
      </c>
      <c r="ONG16" s="308" t="s">
        <v>53</v>
      </c>
      <c r="ONH16" s="308" t="s">
        <v>53</v>
      </c>
      <c r="ONI16" s="308" t="s">
        <v>53</v>
      </c>
      <c r="ONJ16" s="308" t="s">
        <v>53</v>
      </c>
      <c r="ONK16" s="308" t="s">
        <v>53</v>
      </c>
      <c r="ONL16" s="308" t="s">
        <v>53</v>
      </c>
      <c r="ONM16" s="308" t="s">
        <v>53</v>
      </c>
      <c r="ONN16" s="308" t="s">
        <v>53</v>
      </c>
      <c r="ONO16" s="308" t="s">
        <v>53</v>
      </c>
      <c r="ONP16" s="308" t="s">
        <v>53</v>
      </c>
      <c r="ONQ16" s="308" t="s">
        <v>53</v>
      </c>
      <c r="ONR16" s="308" t="s">
        <v>53</v>
      </c>
      <c r="ONS16" s="308" t="s">
        <v>53</v>
      </c>
      <c r="ONT16" s="308" t="s">
        <v>53</v>
      </c>
      <c r="ONU16" s="308" t="s">
        <v>53</v>
      </c>
      <c r="ONV16" s="308" t="s">
        <v>53</v>
      </c>
      <c r="ONW16" s="308" t="s">
        <v>53</v>
      </c>
      <c r="ONX16" s="308" t="s">
        <v>53</v>
      </c>
      <c r="ONY16" s="308" t="s">
        <v>53</v>
      </c>
      <c r="ONZ16" s="308" t="s">
        <v>53</v>
      </c>
      <c r="OOA16" s="308" t="s">
        <v>53</v>
      </c>
      <c r="OOB16" s="308" t="s">
        <v>53</v>
      </c>
      <c r="OOC16" s="308" t="s">
        <v>53</v>
      </c>
      <c r="OOD16" s="308" t="s">
        <v>53</v>
      </c>
      <c r="OOE16" s="308" t="s">
        <v>53</v>
      </c>
      <c r="OOF16" s="308" t="s">
        <v>53</v>
      </c>
      <c r="OOG16" s="308" t="s">
        <v>53</v>
      </c>
      <c r="OOH16" s="308" t="s">
        <v>53</v>
      </c>
      <c r="OOI16" s="308" t="s">
        <v>53</v>
      </c>
      <c r="OOJ16" s="308" t="s">
        <v>53</v>
      </c>
      <c r="OOK16" s="308" t="s">
        <v>53</v>
      </c>
      <c r="OOL16" s="308" t="s">
        <v>53</v>
      </c>
      <c r="OOM16" s="308" t="s">
        <v>53</v>
      </c>
      <c r="OON16" s="308" t="s">
        <v>53</v>
      </c>
      <c r="OOO16" s="308" t="s">
        <v>53</v>
      </c>
      <c r="OOP16" s="308" t="s">
        <v>53</v>
      </c>
      <c r="OOQ16" s="308" t="s">
        <v>53</v>
      </c>
      <c r="OOR16" s="308" t="s">
        <v>53</v>
      </c>
      <c r="OOS16" s="308" t="s">
        <v>53</v>
      </c>
      <c r="OOT16" s="308" t="s">
        <v>53</v>
      </c>
      <c r="OOU16" s="308" t="s">
        <v>53</v>
      </c>
      <c r="OOV16" s="308" t="s">
        <v>53</v>
      </c>
      <c r="OOW16" s="308" t="s">
        <v>53</v>
      </c>
      <c r="OOX16" s="308" t="s">
        <v>53</v>
      </c>
      <c r="OOY16" s="308" t="s">
        <v>53</v>
      </c>
      <c r="OOZ16" s="308" t="s">
        <v>53</v>
      </c>
      <c r="OPA16" s="308" t="s">
        <v>53</v>
      </c>
      <c r="OPB16" s="308" t="s">
        <v>53</v>
      </c>
      <c r="OPC16" s="308" t="s">
        <v>53</v>
      </c>
      <c r="OPD16" s="308" t="s">
        <v>53</v>
      </c>
      <c r="OPE16" s="308" t="s">
        <v>53</v>
      </c>
      <c r="OPF16" s="308" t="s">
        <v>53</v>
      </c>
      <c r="OPG16" s="308" t="s">
        <v>53</v>
      </c>
      <c r="OPH16" s="308" t="s">
        <v>53</v>
      </c>
      <c r="OPI16" s="308" t="s">
        <v>53</v>
      </c>
      <c r="OPJ16" s="308" t="s">
        <v>53</v>
      </c>
      <c r="OPK16" s="308" t="s">
        <v>53</v>
      </c>
      <c r="OPL16" s="308" t="s">
        <v>53</v>
      </c>
      <c r="OPM16" s="308" t="s">
        <v>53</v>
      </c>
      <c r="OPN16" s="308" t="s">
        <v>53</v>
      </c>
      <c r="OPO16" s="308" t="s">
        <v>53</v>
      </c>
      <c r="OPP16" s="308" t="s">
        <v>53</v>
      </c>
      <c r="OPQ16" s="308" t="s">
        <v>53</v>
      </c>
      <c r="OPR16" s="308" t="s">
        <v>53</v>
      </c>
      <c r="OPS16" s="308" t="s">
        <v>53</v>
      </c>
      <c r="OPT16" s="308" t="s">
        <v>53</v>
      </c>
      <c r="OPU16" s="308" t="s">
        <v>53</v>
      </c>
      <c r="OPV16" s="308" t="s">
        <v>53</v>
      </c>
      <c r="OPW16" s="308" t="s">
        <v>53</v>
      </c>
      <c r="OPX16" s="308" t="s">
        <v>53</v>
      </c>
      <c r="OPY16" s="308" t="s">
        <v>53</v>
      </c>
      <c r="OPZ16" s="308" t="s">
        <v>53</v>
      </c>
      <c r="OQA16" s="308" t="s">
        <v>53</v>
      </c>
      <c r="OQB16" s="308" t="s">
        <v>53</v>
      </c>
      <c r="OQC16" s="308" t="s">
        <v>53</v>
      </c>
      <c r="OQD16" s="308" t="s">
        <v>53</v>
      </c>
      <c r="OQE16" s="308" t="s">
        <v>53</v>
      </c>
      <c r="OQF16" s="308" t="s">
        <v>53</v>
      </c>
      <c r="OQG16" s="308" t="s">
        <v>53</v>
      </c>
      <c r="OQH16" s="308" t="s">
        <v>53</v>
      </c>
      <c r="OQI16" s="308" t="s">
        <v>53</v>
      </c>
      <c r="OQJ16" s="308" t="s">
        <v>53</v>
      </c>
      <c r="OQK16" s="308" t="s">
        <v>53</v>
      </c>
      <c r="OQL16" s="308" t="s">
        <v>53</v>
      </c>
      <c r="OQM16" s="308" t="s">
        <v>53</v>
      </c>
      <c r="OQN16" s="308" t="s">
        <v>53</v>
      </c>
      <c r="OQO16" s="308" t="s">
        <v>53</v>
      </c>
      <c r="OQP16" s="308" t="s">
        <v>53</v>
      </c>
      <c r="OQQ16" s="308" t="s">
        <v>53</v>
      </c>
      <c r="OQR16" s="308" t="s">
        <v>53</v>
      </c>
      <c r="OQS16" s="308" t="s">
        <v>53</v>
      </c>
      <c r="OQT16" s="308" t="s">
        <v>53</v>
      </c>
      <c r="OQU16" s="308" t="s">
        <v>53</v>
      </c>
      <c r="OQV16" s="308" t="s">
        <v>53</v>
      </c>
      <c r="OQW16" s="308" t="s">
        <v>53</v>
      </c>
      <c r="OQX16" s="308" t="s">
        <v>53</v>
      </c>
      <c r="OQY16" s="308" t="s">
        <v>53</v>
      </c>
      <c r="OQZ16" s="308" t="s">
        <v>53</v>
      </c>
      <c r="ORA16" s="308" t="s">
        <v>53</v>
      </c>
      <c r="ORB16" s="308" t="s">
        <v>53</v>
      </c>
      <c r="ORC16" s="308" t="s">
        <v>53</v>
      </c>
      <c r="ORD16" s="308" t="s">
        <v>53</v>
      </c>
      <c r="ORE16" s="308" t="s">
        <v>53</v>
      </c>
      <c r="ORF16" s="308" t="s">
        <v>53</v>
      </c>
      <c r="ORG16" s="308" t="s">
        <v>53</v>
      </c>
      <c r="ORH16" s="308" t="s">
        <v>53</v>
      </c>
      <c r="ORI16" s="308" t="s">
        <v>53</v>
      </c>
      <c r="ORJ16" s="308" t="s">
        <v>53</v>
      </c>
      <c r="ORK16" s="308" t="s">
        <v>53</v>
      </c>
      <c r="ORL16" s="308" t="s">
        <v>53</v>
      </c>
      <c r="ORM16" s="308" t="s">
        <v>53</v>
      </c>
      <c r="ORN16" s="308" t="s">
        <v>53</v>
      </c>
      <c r="ORO16" s="308" t="s">
        <v>53</v>
      </c>
      <c r="ORP16" s="308" t="s">
        <v>53</v>
      </c>
      <c r="ORQ16" s="308" t="s">
        <v>53</v>
      </c>
      <c r="ORR16" s="308" t="s">
        <v>53</v>
      </c>
      <c r="ORS16" s="308" t="s">
        <v>53</v>
      </c>
      <c r="ORT16" s="308" t="s">
        <v>53</v>
      </c>
      <c r="ORU16" s="308" t="s">
        <v>53</v>
      </c>
      <c r="ORV16" s="308" t="s">
        <v>53</v>
      </c>
      <c r="ORW16" s="308" t="s">
        <v>53</v>
      </c>
      <c r="ORX16" s="308" t="s">
        <v>53</v>
      </c>
      <c r="ORY16" s="308" t="s">
        <v>53</v>
      </c>
      <c r="ORZ16" s="308" t="s">
        <v>53</v>
      </c>
      <c r="OSA16" s="308" t="s">
        <v>53</v>
      </c>
      <c r="OSB16" s="308" t="s">
        <v>53</v>
      </c>
      <c r="OSC16" s="308" t="s">
        <v>53</v>
      </c>
      <c r="OSD16" s="308" t="s">
        <v>53</v>
      </c>
      <c r="OSE16" s="308" t="s">
        <v>53</v>
      </c>
      <c r="OSF16" s="308" t="s">
        <v>53</v>
      </c>
      <c r="OSG16" s="308" t="s">
        <v>53</v>
      </c>
      <c r="OSH16" s="308" t="s">
        <v>53</v>
      </c>
      <c r="OSI16" s="308" t="s">
        <v>53</v>
      </c>
      <c r="OSJ16" s="308" t="s">
        <v>53</v>
      </c>
      <c r="OSK16" s="308" t="s">
        <v>53</v>
      </c>
      <c r="OSL16" s="308" t="s">
        <v>53</v>
      </c>
      <c r="OSM16" s="308" t="s">
        <v>53</v>
      </c>
      <c r="OSN16" s="308" t="s">
        <v>53</v>
      </c>
      <c r="OSO16" s="308" t="s">
        <v>53</v>
      </c>
      <c r="OSP16" s="308" t="s">
        <v>53</v>
      </c>
      <c r="OSQ16" s="308" t="s">
        <v>53</v>
      </c>
      <c r="OSR16" s="308" t="s">
        <v>53</v>
      </c>
      <c r="OSS16" s="308" t="s">
        <v>53</v>
      </c>
      <c r="OST16" s="308" t="s">
        <v>53</v>
      </c>
      <c r="OSU16" s="308" t="s">
        <v>53</v>
      </c>
      <c r="OSV16" s="308" t="s">
        <v>53</v>
      </c>
      <c r="OSW16" s="308" t="s">
        <v>53</v>
      </c>
      <c r="OSX16" s="308" t="s">
        <v>53</v>
      </c>
      <c r="OSY16" s="308" t="s">
        <v>53</v>
      </c>
      <c r="OSZ16" s="308" t="s">
        <v>53</v>
      </c>
      <c r="OTA16" s="308" t="s">
        <v>53</v>
      </c>
      <c r="OTB16" s="308" t="s">
        <v>53</v>
      </c>
      <c r="OTC16" s="308" t="s">
        <v>53</v>
      </c>
      <c r="OTD16" s="308" t="s">
        <v>53</v>
      </c>
      <c r="OTE16" s="308" t="s">
        <v>53</v>
      </c>
      <c r="OTF16" s="308" t="s">
        <v>53</v>
      </c>
      <c r="OTG16" s="308" t="s">
        <v>53</v>
      </c>
      <c r="OTH16" s="308" t="s">
        <v>53</v>
      </c>
      <c r="OTI16" s="308" t="s">
        <v>53</v>
      </c>
      <c r="OTJ16" s="308" t="s">
        <v>53</v>
      </c>
      <c r="OTK16" s="308" t="s">
        <v>53</v>
      </c>
      <c r="OTL16" s="308" t="s">
        <v>53</v>
      </c>
      <c r="OTM16" s="308" t="s">
        <v>53</v>
      </c>
      <c r="OTN16" s="308" t="s">
        <v>53</v>
      </c>
      <c r="OTO16" s="308" t="s">
        <v>53</v>
      </c>
      <c r="OTP16" s="308" t="s">
        <v>53</v>
      </c>
      <c r="OTQ16" s="308" t="s">
        <v>53</v>
      </c>
      <c r="OTR16" s="308" t="s">
        <v>53</v>
      </c>
      <c r="OTS16" s="308" t="s">
        <v>53</v>
      </c>
      <c r="OTT16" s="308" t="s">
        <v>53</v>
      </c>
      <c r="OTU16" s="308" t="s">
        <v>53</v>
      </c>
      <c r="OTV16" s="308" t="s">
        <v>53</v>
      </c>
      <c r="OTW16" s="308" t="s">
        <v>53</v>
      </c>
      <c r="OTX16" s="308" t="s">
        <v>53</v>
      </c>
      <c r="OTY16" s="308" t="s">
        <v>53</v>
      </c>
      <c r="OTZ16" s="308" t="s">
        <v>53</v>
      </c>
      <c r="OUA16" s="308" t="s">
        <v>53</v>
      </c>
      <c r="OUB16" s="308" t="s">
        <v>53</v>
      </c>
      <c r="OUC16" s="308" t="s">
        <v>53</v>
      </c>
      <c r="OUD16" s="308" t="s">
        <v>53</v>
      </c>
      <c r="OUE16" s="308" t="s">
        <v>53</v>
      </c>
      <c r="OUF16" s="308" t="s">
        <v>53</v>
      </c>
      <c r="OUG16" s="308" t="s">
        <v>53</v>
      </c>
      <c r="OUH16" s="308" t="s">
        <v>53</v>
      </c>
      <c r="OUI16" s="308" t="s">
        <v>53</v>
      </c>
      <c r="OUJ16" s="308" t="s">
        <v>53</v>
      </c>
      <c r="OUK16" s="308" t="s">
        <v>53</v>
      </c>
      <c r="OUL16" s="308" t="s">
        <v>53</v>
      </c>
      <c r="OUM16" s="308" t="s">
        <v>53</v>
      </c>
      <c r="OUN16" s="308" t="s">
        <v>53</v>
      </c>
      <c r="OUO16" s="308" t="s">
        <v>53</v>
      </c>
      <c r="OUP16" s="308" t="s">
        <v>53</v>
      </c>
      <c r="OUQ16" s="308" t="s">
        <v>53</v>
      </c>
      <c r="OUR16" s="308" t="s">
        <v>53</v>
      </c>
      <c r="OUS16" s="308" t="s">
        <v>53</v>
      </c>
      <c r="OUT16" s="308" t="s">
        <v>53</v>
      </c>
      <c r="OUU16" s="308" t="s">
        <v>53</v>
      </c>
      <c r="OUV16" s="308" t="s">
        <v>53</v>
      </c>
      <c r="OUW16" s="308" t="s">
        <v>53</v>
      </c>
      <c r="OUX16" s="308" t="s">
        <v>53</v>
      </c>
      <c r="OUY16" s="308" t="s">
        <v>53</v>
      </c>
      <c r="OUZ16" s="308" t="s">
        <v>53</v>
      </c>
      <c r="OVA16" s="308" t="s">
        <v>53</v>
      </c>
      <c r="OVB16" s="308" t="s">
        <v>53</v>
      </c>
      <c r="OVC16" s="308" t="s">
        <v>53</v>
      </c>
      <c r="OVD16" s="308" t="s">
        <v>53</v>
      </c>
      <c r="OVE16" s="308" t="s">
        <v>53</v>
      </c>
      <c r="OVF16" s="308" t="s">
        <v>53</v>
      </c>
      <c r="OVG16" s="308" t="s">
        <v>53</v>
      </c>
      <c r="OVH16" s="308" t="s">
        <v>53</v>
      </c>
      <c r="OVI16" s="308" t="s">
        <v>53</v>
      </c>
      <c r="OVJ16" s="308" t="s">
        <v>53</v>
      </c>
      <c r="OVK16" s="308" t="s">
        <v>53</v>
      </c>
      <c r="OVL16" s="308" t="s">
        <v>53</v>
      </c>
      <c r="OVM16" s="308" t="s">
        <v>53</v>
      </c>
      <c r="OVN16" s="308" t="s">
        <v>53</v>
      </c>
      <c r="OVO16" s="308" t="s">
        <v>53</v>
      </c>
      <c r="OVP16" s="308" t="s">
        <v>53</v>
      </c>
      <c r="OVQ16" s="308" t="s">
        <v>53</v>
      </c>
      <c r="OVR16" s="308" t="s">
        <v>53</v>
      </c>
      <c r="OVS16" s="308" t="s">
        <v>53</v>
      </c>
      <c r="OVT16" s="308" t="s">
        <v>53</v>
      </c>
      <c r="OVU16" s="308" t="s">
        <v>53</v>
      </c>
      <c r="OVV16" s="308" t="s">
        <v>53</v>
      </c>
      <c r="OVW16" s="308" t="s">
        <v>53</v>
      </c>
      <c r="OVX16" s="308" t="s">
        <v>53</v>
      </c>
      <c r="OVY16" s="308" t="s">
        <v>53</v>
      </c>
      <c r="OVZ16" s="308" t="s">
        <v>53</v>
      </c>
      <c r="OWA16" s="308" t="s">
        <v>53</v>
      </c>
      <c r="OWB16" s="308" t="s">
        <v>53</v>
      </c>
      <c r="OWC16" s="308" t="s">
        <v>53</v>
      </c>
      <c r="OWD16" s="308" t="s">
        <v>53</v>
      </c>
      <c r="OWE16" s="308" t="s">
        <v>53</v>
      </c>
      <c r="OWF16" s="308" t="s">
        <v>53</v>
      </c>
      <c r="OWG16" s="308" t="s">
        <v>53</v>
      </c>
      <c r="OWH16" s="308" t="s">
        <v>53</v>
      </c>
      <c r="OWI16" s="308" t="s">
        <v>53</v>
      </c>
      <c r="OWJ16" s="308" t="s">
        <v>53</v>
      </c>
      <c r="OWK16" s="308" t="s">
        <v>53</v>
      </c>
      <c r="OWL16" s="308" t="s">
        <v>53</v>
      </c>
      <c r="OWM16" s="308" t="s">
        <v>53</v>
      </c>
      <c r="OWN16" s="308" t="s">
        <v>53</v>
      </c>
      <c r="OWO16" s="308" t="s">
        <v>53</v>
      </c>
      <c r="OWP16" s="308" t="s">
        <v>53</v>
      </c>
      <c r="OWQ16" s="308" t="s">
        <v>53</v>
      </c>
      <c r="OWR16" s="308" t="s">
        <v>53</v>
      </c>
      <c r="OWS16" s="308" t="s">
        <v>53</v>
      </c>
      <c r="OWT16" s="308" t="s">
        <v>53</v>
      </c>
      <c r="OWU16" s="308" t="s">
        <v>53</v>
      </c>
      <c r="OWV16" s="308" t="s">
        <v>53</v>
      </c>
      <c r="OWW16" s="308" t="s">
        <v>53</v>
      </c>
      <c r="OWX16" s="308" t="s">
        <v>53</v>
      </c>
      <c r="OWY16" s="308" t="s">
        <v>53</v>
      </c>
      <c r="OWZ16" s="308" t="s">
        <v>53</v>
      </c>
      <c r="OXA16" s="308" t="s">
        <v>53</v>
      </c>
      <c r="OXB16" s="308" t="s">
        <v>53</v>
      </c>
      <c r="OXC16" s="308" t="s">
        <v>53</v>
      </c>
      <c r="OXD16" s="308" t="s">
        <v>53</v>
      </c>
      <c r="OXE16" s="308" t="s">
        <v>53</v>
      </c>
      <c r="OXF16" s="308" t="s">
        <v>53</v>
      </c>
      <c r="OXG16" s="308" t="s">
        <v>53</v>
      </c>
      <c r="OXH16" s="308" t="s">
        <v>53</v>
      </c>
      <c r="OXI16" s="308" t="s">
        <v>53</v>
      </c>
      <c r="OXJ16" s="308" t="s">
        <v>53</v>
      </c>
      <c r="OXK16" s="308" t="s">
        <v>53</v>
      </c>
      <c r="OXL16" s="308" t="s">
        <v>53</v>
      </c>
      <c r="OXM16" s="308" t="s">
        <v>53</v>
      </c>
      <c r="OXN16" s="308" t="s">
        <v>53</v>
      </c>
      <c r="OXO16" s="308" t="s">
        <v>53</v>
      </c>
      <c r="OXP16" s="308" t="s">
        <v>53</v>
      </c>
      <c r="OXQ16" s="308" t="s">
        <v>53</v>
      </c>
      <c r="OXR16" s="308" t="s">
        <v>53</v>
      </c>
      <c r="OXS16" s="308" t="s">
        <v>53</v>
      </c>
      <c r="OXT16" s="308" t="s">
        <v>53</v>
      </c>
      <c r="OXU16" s="308" t="s">
        <v>53</v>
      </c>
      <c r="OXV16" s="308" t="s">
        <v>53</v>
      </c>
      <c r="OXW16" s="308" t="s">
        <v>53</v>
      </c>
      <c r="OXX16" s="308" t="s">
        <v>53</v>
      </c>
      <c r="OXY16" s="308" t="s">
        <v>53</v>
      </c>
      <c r="OXZ16" s="308" t="s">
        <v>53</v>
      </c>
      <c r="OYA16" s="308" t="s">
        <v>53</v>
      </c>
      <c r="OYB16" s="308" t="s">
        <v>53</v>
      </c>
      <c r="OYC16" s="308" t="s">
        <v>53</v>
      </c>
      <c r="OYD16" s="308" t="s">
        <v>53</v>
      </c>
      <c r="OYE16" s="308" t="s">
        <v>53</v>
      </c>
      <c r="OYF16" s="308" t="s">
        <v>53</v>
      </c>
      <c r="OYG16" s="308" t="s">
        <v>53</v>
      </c>
      <c r="OYH16" s="308" t="s">
        <v>53</v>
      </c>
      <c r="OYI16" s="308" t="s">
        <v>53</v>
      </c>
      <c r="OYJ16" s="308" t="s">
        <v>53</v>
      </c>
      <c r="OYK16" s="308" t="s">
        <v>53</v>
      </c>
      <c r="OYL16" s="308" t="s">
        <v>53</v>
      </c>
      <c r="OYM16" s="308" t="s">
        <v>53</v>
      </c>
      <c r="OYN16" s="308" t="s">
        <v>53</v>
      </c>
      <c r="OYO16" s="308" t="s">
        <v>53</v>
      </c>
      <c r="OYP16" s="308" t="s">
        <v>53</v>
      </c>
      <c r="OYQ16" s="308" t="s">
        <v>53</v>
      </c>
      <c r="OYR16" s="308" t="s">
        <v>53</v>
      </c>
      <c r="OYS16" s="308" t="s">
        <v>53</v>
      </c>
      <c r="OYT16" s="308" t="s">
        <v>53</v>
      </c>
      <c r="OYU16" s="308" t="s">
        <v>53</v>
      </c>
      <c r="OYV16" s="308" t="s">
        <v>53</v>
      </c>
      <c r="OYW16" s="308" t="s">
        <v>53</v>
      </c>
      <c r="OYX16" s="308" t="s">
        <v>53</v>
      </c>
      <c r="OYY16" s="308" t="s">
        <v>53</v>
      </c>
      <c r="OYZ16" s="308" t="s">
        <v>53</v>
      </c>
      <c r="OZA16" s="308" t="s">
        <v>53</v>
      </c>
      <c r="OZB16" s="308" t="s">
        <v>53</v>
      </c>
      <c r="OZC16" s="308" t="s">
        <v>53</v>
      </c>
      <c r="OZD16" s="308" t="s">
        <v>53</v>
      </c>
      <c r="OZE16" s="308" t="s">
        <v>53</v>
      </c>
      <c r="OZF16" s="308" t="s">
        <v>53</v>
      </c>
      <c r="OZG16" s="308" t="s">
        <v>53</v>
      </c>
      <c r="OZH16" s="308" t="s">
        <v>53</v>
      </c>
      <c r="OZI16" s="308" t="s">
        <v>53</v>
      </c>
      <c r="OZJ16" s="308" t="s">
        <v>53</v>
      </c>
      <c r="OZK16" s="308" t="s">
        <v>53</v>
      </c>
      <c r="OZL16" s="308" t="s">
        <v>53</v>
      </c>
      <c r="OZM16" s="308" t="s">
        <v>53</v>
      </c>
      <c r="OZN16" s="308" t="s">
        <v>53</v>
      </c>
      <c r="OZO16" s="308" t="s">
        <v>53</v>
      </c>
      <c r="OZP16" s="308" t="s">
        <v>53</v>
      </c>
      <c r="OZQ16" s="308" t="s">
        <v>53</v>
      </c>
      <c r="OZR16" s="308" t="s">
        <v>53</v>
      </c>
      <c r="OZS16" s="308" t="s">
        <v>53</v>
      </c>
      <c r="OZT16" s="308" t="s">
        <v>53</v>
      </c>
      <c r="OZU16" s="308" t="s">
        <v>53</v>
      </c>
      <c r="OZV16" s="308" t="s">
        <v>53</v>
      </c>
      <c r="OZW16" s="308" t="s">
        <v>53</v>
      </c>
      <c r="OZX16" s="308" t="s">
        <v>53</v>
      </c>
      <c r="OZY16" s="308" t="s">
        <v>53</v>
      </c>
      <c r="OZZ16" s="308" t="s">
        <v>53</v>
      </c>
      <c r="PAA16" s="308" t="s">
        <v>53</v>
      </c>
      <c r="PAB16" s="308" t="s">
        <v>53</v>
      </c>
      <c r="PAC16" s="308" t="s">
        <v>53</v>
      </c>
      <c r="PAD16" s="308" t="s">
        <v>53</v>
      </c>
      <c r="PAE16" s="308" t="s">
        <v>53</v>
      </c>
      <c r="PAF16" s="308" t="s">
        <v>53</v>
      </c>
      <c r="PAG16" s="308" t="s">
        <v>53</v>
      </c>
      <c r="PAH16" s="308" t="s">
        <v>53</v>
      </c>
      <c r="PAI16" s="308" t="s">
        <v>53</v>
      </c>
      <c r="PAJ16" s="308" t="s">
        <v>53</v>
      </c>
      <c r="PAK16" s="308" t="s">
        <v>53</v>
      </c>
      <c r="PAL16" s="308" t="s">
        <v>53</v>
      </c>
      <c r="PAM16" s="308" t="s">
        <v>53</v>
      </c>
      <c r="PAN16" s="308" t="s">
        <v>53</v>
      </c>
      <c r="PAO16" s="308" t="s">
        <v>53</v>
      </c>
      <c r="PAP16" s="308" t="s">
        <v>53</v>
      </c>
      <c r="PAQ16" s="308" t="s">
        <v>53</v>
      </c>
      <c r="PAR16" s="308" t="s">
        <v>53</v>
      </c>
      <c r="PAS16" s="308" t="s">
        <v>53</v>
      </c>
      <c r="PAT16" s="308" t="s">
        <v>53</v>
      </c>
      <c r="PAU16" s="308" t="s">
        <v>53</v>
      </c>
      <c r="PAV16" s="308" t="s">
        <v>53</v>
      </c>
      <c r="PAW16" s="308" t="s">
        <v>53</v>
      </c>
      <c r="PAX16" s="308" t="s">
        <v>53</v>
      </c>
      <c r="PAY16" s="308" t="s">
        <v>53</v>
      </c>
      <c r="PAZ16" s="308" t="s">
        <v>53</v>
      </c>
      <c r="PBA16" s="308" t="s">
        <v>53</v>
      </c>
      <c r="PBB16" s="308" t="s">
        <v>53</v>
      </c>
      <c r="PBC16" s="308" t="s">
        <v>53</v>
      </c>
      <c r="PBD16" s="308" t="s">
        <v>53</v>
      </c>
      <c r="PBE16" s="308" t="s">
        <v>53</v>
      </c>
      <c r="PBF16" s="308" t="s">
        <v>53</v>
      </c>
      <c r="PBG16" s="308" t="s">
        <v>53</v>
      </c>
      <c r="PBH16" s="308" t="s">
        <v>53</v>
      </c>
      <c r="PBI16" s="308" t="s">
        <v>53</v>
      </c>
      <c r="PBJ16" s="308" t="s">
        <v>53</v>
      </c>
      <c r="PBK16" s="308" t="s">
        <v>53</v>
      </c>
      <c r="PBL16" s="308" t="s">
        <v>53</v>
      </c>
      <c r="PBM16" s="308" t="s">
        <v>53</v>
      </c>
      <c r="PBN16" s="308" t="s">
        <v>53</v>
      </c>
      <c r="PBO16" s="308" t="s">
        <v>53</v>
      </c>
      <c r="PBP16" s="308" t="s">
        <v>53</v>
      </c>
      <c r="PBQ16" s="308" t="s">
        <v>53</v>
      </c>
      <c r="PBR16" s="308" t="s">
        <v>53</v>
      </c>
      <c r="PBS16" s="308" t="s">
        <v>53</v>
      </c>
      <c r="PBT16" s="308" t="s">
        <v>53</v>
      </c>
      <c r="PBU16" s="308" t="s">
        <v>53</v>
      </c>
      <c r="PBV16" s="308" t="s">
        <v>53</v>
      </c>
      <c r="PBW16" s="308" t="s">
        <v>53</v>
      </c>
      <c r="PBX16" s="308" t="s">
        <v>53</v>
      </c>
      <c r="PBY16" s="308" t="s">
        <v>53</v>
      </c>
      <c r="PBZ16" s="308" t="s">
        <v>53</v>
      </c>
      <c r="PCA16" s="308" t="s">
        <v>53</v>
      </c>
      <c r="PCB16" s="308" t="s">
        <v>53</v>
      </c>
      <c r="PCC16" s="308" t="s">
        <v>53</v>
      </c>
      <c r="PCD16" s="308" t="s">
        <v>53</v>
      </c>
      <c r="PCE16" s="308" t="s">
        <v>53</v>
      </c>
      <c r="PCF16" s="308" t="s">
        <v>53</v>
      </c>
      <c r="PCG16" s="308" t="s">
        <v>53</v>
      </c>
      <c r="PCH16" s="308" t="s">
        <v>53</v>
      </c>
      <c r="PCI16" s="308" t="s">
        <v>53</v>
      </c>
      <c r="PCJ16" s="308" t="s">
        <v>53</v>
      </c>
      <c r="PCK16" s="308" t="s">
        <v>53</v>
      </c>
      <c r="PCL16" s="308" t="s">
        <v>53</v>
      </c>
      <c r="PCM16" s="308" t="s">
        <v>53</v>
      </c>
      <c r="PCN16" s="308" t="s">
        <v>53</v>
      </c>
      <c r="PCO16" s="308" t="s">
        <v>53</v>
      </c>
      <c r="PCP16" s="308" t="s">
        <v>53</v>
      </c>
      <c r="PCQ16" s="308" t="s">
        <v>53</v>
      </c>
      <c r="PCR16" s="308" t="s">
        <v>53</v>
      </c>
      <c r="PCS16" s="308" t="s">
        <v>53</v>
      </c>
      <c r="PCT16" s="308" t="s">
        <v>53</v>
      </c>
      <c r="PCU16" s="308" t="s">
        <v>53</v>
      </c>
      <c r="PCV16" s="308" t="s">
        <v>53</v>
      </c>
      <c r="PCW16" s="308" t="s">
        <v>53</v>
      </c>
      <c r="PCX16" s="308" t="s">
        <v>53</v>
      </c>
      <c r="PCY16" s="308" t="s">
        <v>53</v>
      </c>
      <c r="PCZ16" s="308" t="s">
        <v>53</v>
      </c>
      <c r="PDA16" s="308" t="s">
        <v>53</v>
      </c>
      <c r="PDB16" s="308" t="s">
        <v>53</v>
      </c>
      <c r="PDC16" s="308" t="s">
        <v>53</v>
      </c>
      <c r="PDD16" s="308" t="s">
        <v>53</v>
      </c>
      <c r="PDE16" s="308" t="s">
        <v>53</v>
      </c>
      <c r="PDF16" s="308" t="s">
        <v>53</v>
      </c>
      <c r="PDG16" s="308" t="s">
        <v>53</v>
      </c>
      <c r="PDH16" s="308" t="s">
        <v>53</v>
      </c>
      <c r="PDI16" s="308" t="s">
        <v>53</v>
      </c>
      <c r="PDJ16" s="308" t="s">
        <v>53</v>
      </c>
      <c r="PDK16" s="308" t="s">
        <v>53</v>
      </c>
      <c r="PDL16" s="308" t="s">
        <v>53</v>
      </c>
      <c r="PDM16" s="308" t="s">
        <v>53</v>
      </c>
      <c r="PDN16" s="308" t="s">
        <v>53</v>
      </c>
      <c r="PDO16" s="308" t="s">
        <v>53</v>
      </c>
      <c r="PDP16" s="308" t="s">
        <v>53</v>
      </c>
      <c r="PDQ16" s="308" t="s">
        <v>53</v>
      </c>
      <c r="PDR16" s="308" t="s">
        <v>53</v>
      </c>
      <c r="PDS16" s="308" t="s">
        <v>53</v>
      </c>
      <c r="PDT16" s="308" t="s">
        <v>53</v>
      </c>
      <c r="PDU16" s="308" t="s">
        <v>53</v>
      </c>
      <c r="PDV16" s="308" t="s">
        <v>53</v>
      </c>
      <c r="PDW16" s="308" t="s">
        <v>53</v>
      </c>
      <c r="PDX16" s="308" t="s">
        <v>53</v>
      </c>
      <c r="PDY16" s="308" t="s">
        <v>53</v>
      </c>
      <c r="PDZ16" s="308" t="s">
        <v>53</v>
      </c>
      <c r="PEA16" s="308" t="s">
        <v>53</v>
      </c>
      <c r="PEB16" s="308" t="s">
        <v>53</v>
      </c>
      <c r="PEC16" s="308" t="s">
        <v>53</v>
      </c>
      <c r="PED16" s="308" t="s">
        <v>53</v>
      </c>
      <c r="PEE16" s="308" t="s">
        <v>53</v>
      </c>
      <c r="PEF16" s="308" t="s">
        <v>53</v>
      </c>
      <c r="PEG16" s="308" t="s">
        <v>53</v>
      </c>
      <c r="PEH16" s="308" t="s">
        <v>53</v>
      </c>
      <c r="PEI16" s="308" t="s">
        <v>53</v>
      </c>
      <c r="PEJ16" s="308" t="s">
        <v>53</v>
      </c>
      <c r="PEK16" s="308" t="s">
        <v>53</v>
      </c>
      <c r="PEL16" s="308" t="s">
        <v>53</v>
      </c>
      <c r="PEM16" s="308" t="s">
        <v>53</v>
      </c>
      <c r="PEN16" s="308" t="s">
        <v>53</v>
      </c>
      <c r="PEO16" s="308" t="s">
        <v>53</v>
      </c>
      <c r="PEP16" s="308" t="s">
        <v>53</v>
      </c>
      <c r="PEQ16" s="308" t="s">
        <v>53</v>
      </c>
      <c r="PER16" s="308" t="s">
        <v>53</v>
      </c>
      <c r="PES16" s="308" t="s">
        <v>53</v>
      </c>
      <c r="PET16" s="308" t="s">
        <v>53</v>
      </c>
      <c r="PEU16" s="308" t="s">
        <v>53</v>
      </c>
      <c r="PEV16" s="308" t="s">
        <v>53</v>
      </c>
      <c r="PEW16" s="308" t="s">
        <v>53</v>
      </c>
      <c r="PEX16" s="308" t="s">
        <v>53</v>
      </c>
      <c r="PEY16" s="308" t="s">
        <v>53</v>
      </c>
      <c r="PEZ16" s="308" t="s">
        <v>53</v>
      </c>
      <c r="PFA16" s="308" t="s">
        <v>53</v>
      </c>
      <c r="PFB16" s="308" t="s">
        <v>53</v>
      </c>
      <c r="PFC16" s="308" t="s">
        <v>53</v>
      </c>
      <c r="PFD16" s="308" t="s">
        <v>53</v>
      </c>
      <c r="PFE16" s="308" t="s">
        <v>53</v>
      </c>
      <c r="PFF16" s="308" t="s">
        <v>53</v>
      </c>
      <c r="PFG16" s="308" t="s">
        <v>53</v>
      </c>
      <c r="PFH16" s="308" t="s">
        <v>53</v>
      </c>
      <c r="PFI16" s="308" t="s">
        <v>53</v>
      </c>
      <c r="PFJ16" s="308" t="s">
        <v>53</v>
      </c>
      <c r="PFK16" s="308" t="s">
        <v>53</v>
      </c>
      <c r="PFL16" s="308" t="s">
        <v>53</v>
      </c>
      <c r="PFM16" s="308" t="s">
        <v>53</v>
      </c>
      <c r="PFN16" s="308" t="s">
        <v>53</v>
      </c>
      <c r="PFO16" s="308" t="s">
        <v>53</v>
      </c>
      <c r="PFP16" s="308" t="s">
        <v>53</v>
      </c>
      <c r="PFQ16" s="308" t="s">
        <v>53</v>
      </c>
      <c r="PFR16" s="308" t="s">
        <v>53</v>
      </c>
      <c r="PFS16" s="308" t="s">
        <v>53</v>
      </c>
      <c r="PFT16" s="308" t="s">
        <v>53</v>
      </c>
      <c r="PFU16" s="308" t="s">
        <v>53</v>
      </c>
      <c r="PFV16" s="308" t="s">
        <v>53</v>
      </c>
      <c r="PFW16" s="308" t="s">
        <v>53</v>
      </c>
      <c r="PFX16" s="308" t="s">
        <v>53</v>
      </c>
      <c r="PFY16" s="308" t="s">
        <v>53</v>
      </c>
      <c r="PFZ16" s="308" t="s">
        <v>53</v>
      </c>
      <c r="PGA16" s="308" t="s">
        <v>53</v>
      </c>
      <c r="PGB16" s="308" t="s">
        <v>53</v>
      </c>
      <c r="PGC16" s="308" t="s">
        <v>53</v>
      </c>
      <c r="PGD16" s="308" t="s">
        <v>53</v>
      </c>
      <c r="PGE16" s="308" t="s">
        <v>53</v>
      </c>
      <c r="PGF16" s="308" t="s">
        <v>53</v>
      </c>
      <c r="PGG16" s="308" t="s">
        <v>53</v>
      </c>
      <c r="PGH16" s="308" t="s">
        <v>53</v>
      </c>
      <c r="PGI16" s="308" t="s">
        <v>53</v>
      </c>
      <c r="PGJ16" s="308" t="s">
        <v>53</v>
      </c>
      <c r="PGK16" s="308" t="s">
        <v>53</v>
      </c>
      <c r="PGL16" s="308" t="s">
        <v>53</v>
      </c>
      <c r="PGM16" s="308" t="s">
        <v>53</v>
      </c>
      <c r="PGN16" s="308" t="s">
        <v>53</v>
      </c>
      <c r="PGO16" s="308" t="s">
        <v>53</v>
      </c>
      <c r="PGP16" s="308" t="s">
        <v>53</v>
      </c>
      <c r="PGQ16" s="308" t="s">
        <v>53</v>
      </c>
      <c r="PGR16" s="308" t="s">
        <v>53</v>
      </c>
      <c r="PGS16" s="308" t="s">
        <v>53</v>
      </c>
      <c r="PGT16" s="308" t="s">
        <v>53</v>
      </c>
      <c r="PGU16" s="308" t="s">
        <v>53</v>
      </c>
      <c r="PGV16" s="308" t="s">
        <v>53</v>
      </c>
      <c r="PGW16" s="308" t="s">
        <v>53</v>
      </c>
      <c r="PGX16" s="308" t="s">
        <v>53</v>
      </c>
      <c r="PGY16" s="308" t="s">
        <v>53</v>
      </c>
      <c r="PGZ16" s="308" t="s">
        <v>53</v>
      </c>
      <c r="PHA16" s="308" t="s">
        <v>53</v>
      </c>
      <c r="PHB16" s="308" t="s">
        <v>53</v>
      </c>
      <c r="PHC16" s="308" t="s">
        <v>53</v>
      </c>
      <c r="PHD16" s="308" t="s">
        <v>53</v>
      </c>
      <c r="PHE16" s="308" t="s">
        <v>53</v>
      </c>
      <c r="PHF16" s="308" t="s">
        <v>53</v>
      </c>
      <c r="PHG16" s="308" t="s">
        <v>53</v>
      </c>
      <c r="PHH16" s="308" t="s">
        <v>53</v>
      </c>
      <c r="PHI16" s="308" t="s">
        <v>53</v>
      </c>
      <c r="PHJ16" s="308" t="s">
        <v>53</v>
      </c>
      <c r="PHK16" s="308" t="s">
        <v>53</v>
      </c>
      <c r="PHL16" s="308" t="s">
        <v>53</v>
      </c>
      <c r="PHM16" s="308" t="s">
        <v>53</v>
      </c>
      <c r="PHN16" s="308" t="s">
        <v>53</v>
      </c>
      <c r="PHO16" s="308" t="s">
        <v>53</v>
      </c>
      <c r="PHP16" s="308" t="s">
        <v>53</v>
      </c>
      <c r="PHQ16" s="308" t="s">
        <v>53</v>
      </c>
      <c r="PHR16" s="308" t="s">
        <v>53</v>
      </c>
      <c r="PHS16" s="308" t="s">
        <v>53</v>
      </c>
      <c r="PHT16" s="308" t="s">
        <v>53</v>
      </c>
      <c r="PHU16" s="308" t="s">
        <v>53</v>
      </c>
      <c r="PHV16" s="308" t="s">
        <v>53</v>
      </c>
      <c r="PHW16" s="308" t="s">
        <v>53</v>
      </c>
      <c r="PHX16" s="308" t="s">
        <v>53</v>
      </c>
      <c r="PHY16" s="308" t="s">
        <v>53</v>
      </c>
      <c r="PHZ16" s="308" t="s">
        <v>53</v>
      </c>
      <c r="PIA16" s="308" t="s">
        <v>53</v>
      </c>
      <c r="PIB16" s="308" t="s">
        <v>53</v>
      </c>
      <c r="PIC16" s="308" t="s">
        <v>53</v>
      </c>
      <c r="PID16" s="308" t="s">
        <v>53</v>
      </c>
      <c r="PIE16" s="308" t="s">
        <v>53</v>
      </c>
      <c r="PIF16" s="308" t="s">
        <v>53</v>
      </c>
      <c r="PIG16" s="308" t="s">
        <v>53</v>
      </c>
      <c r="PIH16" s="308" t="s">
        <v>53</v>
      </c>
      <c r="PII16" s="308" t="s">
        <v>53</v>
      </c>
      <c r="PIJ16" s="308" t="s">
        <v>53</v>
      </c>
      <c r="PIK16" s="308" t="s">
        <v>53</v>
      </c>
      <c r="PIL16" s="308" t="s">
        <v>53</v>
      </c>
      <c r="PIM16" s="308" t="s">
        <v>53</v>
      </c>
      <c r="PIN16" s="308" t="s">
        <v>53</v>
      </c>
      <c r="PIO16" s="308" t="s">
        <v>53</v>
      </c>
      <c r="PIP16" s="308" t="s">
        <v>53</v>
      </c>
      <c r="PIQ16" s="308" t="s">
        <v>53</v>
      </c>
      <c r="PIR16" s="308" t="s">
        <v>53</v>
      </c>
      <c r="PIS16" s="308" t="s">
        <v>53</v>
      </c>
      <c r="PIT16" s="308" t="s">
        <v>53</v>
      </c>
      <c r="PIU16" s="308" t="s">
        <v>53</v>
      </c>
      <c r="PIV16" s="308" t="s">
        <v>53</v>
      </c>
      <c r="PIW16" s="308" t="s">
        <v>53</v>
      </c>
      <c r="PIX16" s="308" t="s">
        <v>53</v>
      </c>
      <c r="PIY16" s="308" t="s">
        <v>53</v>
      </c>
      <c r="PIZ16" s="308" t="s">
        <v>53</v>
      </c>
      <c r="PJA16" s="308" t="s">
        <v>53</v>
      </c>
      <c r="PJB16" s="308" t="s">
        <v>53</v>
      </c>
      <c r="PJC16" s="308" t="s">
        <v>53</v>
      </c>
      <c r="PJD16" s="308" t="s">
        <v>53</v>
      </c>
      <c r="PJE16" s="308" t="s">
        <v>53</v>
      </c>
      <c r="PJF16" s="308" t="s">
        <v>53</v>
      </c>
      <c r="PJG16" s="308" t="s">
        <v>53</v>
      </c>
      <c r="PJH16" s="308" t="s">
        <v>53</v>
      </c>
      <c r="PJI16" s="308" t="s">
        <v>53</v>
      </c>
      <c r="PJJ16" s="308" t="s">
        <v>53</v>
      </c>
      <c r="PJK16" s="308" t="s">
        <v>53</v>
      </c>
      <c r="PJL16" s="308" t="s">
        <v>53</v>
      </c>
      <c r="PJM16" s="308" t="s">
        <v>53</v>
      </c>
      <c r="PJN16" s="308" t="s">
        <v>53</v>
      </c>
      <c r="PJO16" s="308" t="s">
        <v>53</v>
      </c>
      <c r="PJP16" s="308" t="s">
        <v>53</v>
      </c>
      <c r="PJQ16" s="308" t="s">
        <v>53</v>
      </c>
      <c r="PJR16" s="308" t="s">
        <v>53</v>
      </c>
      <c r="PJS16" s="308" t="s">
        <v>53</v>
      </c>
      <c r="PJT16" s="308" t="s">
        <v>53</v>
      </c>
      <c r="PJU16" s="308" t="s">
        <v>53</v>
      </c>
      <c r="PJV16" s="308" t="s">
        <v>53</v>
      </c>
      <c r="PJW16" s="308" t="s">
        <v>53</v>
      </c>
      <c r="PJX16" s="308" t="s">
        <v>53</v>
      </c>
      <c r="PJY16" s="308" t="s">
        <v>53</v>
      </c>
      <c r="PJZ16" s="308" t="s">
        <v>53</v>
      </c>
      <c r="PKA16" s="308" t="s">
        <v>53</v>
      </c>
      <c r="PKB16" s="308" t="s">
        <v>53</v>
      </c>
      <c r="PKC16" s="308" t="s">
        <v>53</v>
      </c>
      <c r="PKD16" s="308" t="s">
        <v>53</v>
      </c>
      <c r="PKE16" s="308" t="s">
        <v>53</v>
      </c>
      <c r="PKF16" s="308" t="s">
        <v>53</v>
      </c>
      <c r="PKG16" s="308" t="s">
        <v>53</v>
      </c>
      <c r="PKH16" s="308" t="s">
        <v>53</v>
      </c>
      <c r="PKI16" s="308" t="s">
        <v>53</v>
      </c>
      <c r="PKJ16" s="308" t="s">
        <v>53</v>
      </c>
      <c r="PKK16" s="308" t="s">
        <v>53</v>
      </c>
      <c r="PKL16" s="308" t="s">
        <v>53</v>
      </c>
      <c r="PKM16" s="308" t="s">
        <v>53</v>
      </c>
      <c r="PKN16" s="308" t="s">
        <v>53</v>
      </c>
      <c r="PKO16" s="308" t="s">
        <v>53</v>
      </c>
      <c r="PKP16" s="308" t="s">
        <v>53</v>
      </c>
      <c r="PKQ16" s="308" t="s">
        <v>53</v>
      </c>
      <c r="PKR16" s="308" t="s">
        <v>53</v>
      </c>
      <c r="PKS16" s="308" t="s">
        <v>53</v>
      </c>
      <c r="PKT16" s="308" t="s">
        <v>53</v>
      </c>
      <c r="PKU16" s="308" t="s">
        <v>53</v>
      </c>
      <c r="PKV16" s="308" t="s">
        <v>53</v>
      </c>
      <c r="PKW16" s="308" t="s">
        <v>53</v>
      </c>
      <c r="PKX16" s="308" t="s">
        <v>53</v>
      </c>
      <c r="PKY16" s="308" t="s">
        <v>53</v>
      </c>
      <c r="PKZ16" s="308" t="s">
        <v>53</v>
      </c>
      <c r="PLA16" s="308" t="s">
        <v>53</v>
      </c>
      <c r="PLB16" s="308" t="s">
        <v>53</v>
      </c>
      <c r="PLC16" s="308" t="s">
        <v>53</v>
      </c>
      <c r="PLD16" s="308" t="s">
        <v>53</v>
      </c>
      <c r="PLE16" s="308" t="s">
        <v>53</v>
      </c>
      <c r="PLF16" s="308" t="s">
        <v>53</v>
      </c>
      <c r="PLG16" s="308" t="s">
        <v>53</v>
      </c>
      <c r="PLH16" s="308" t="s">
        <v>53</v>
      </c>
      <c r="PLI16" s="308" t="s">
        <v>53</v>
      </c>
      <c r="PLJ16" s="308" t="s">
        <v>53</v>
      </c>
      <c r="PLK16" s="308" t="s">
        <v>53</v>
      </c>
      <c r="PLL16" s="308" t="s">
        <v>53</v>
      </c>
      <c r="PLM16" s="308" t="s">
        <v>53</v>
      </c>
      <c r="PLN16" s="308" t="s">
        <v>53</v>
      </c>
      <c r="PLO16" s="308" t="s">
        <v>53</v>
      </c>
      <c r="PLP16" s="308" t="s">
        <v>53</v>
      </c>
      <c r="PLQ16" s="308" t="s">
        <v>53</v>
      </c>
      <c r="PLR16" s="308" t="s">
        <v>53</v>
      </c>
      <c r="PLS16" s="308" t="s">
        <v>53</v>
      </c>
      <c r="PLT16" s="308" t="s">
        <v>53</v>
      </c>
      <c r="PLU16" s="308" t="s">
        <v>53</v>
      </c>
      <c r="PLV16" s="308" t="s">
        <v>53</v>
      </c>
      <c r="PLW16" s="308" t="s">
        <v>53</v>
      </c>
      <c r="PLX16" s="308" t="s">
        <v>53</v>
      </c>
      <c r="PLY16" s="308" t="s">
        <v>53</v>
      </c>
      <c r="PLZ16" s="308" t="s">
        <v>53</v>
      </c>
      <c r="PMA16" s="308" t="s">
        <v>53</v>
      </c>
      <c r="PMB16" s="308" t="s">
        <v>53</v>
      </c>
      <c r="PMC16" s="308" t="s">
        <v>53</v>
      </c>
      <c r="PMD16" s="308" t="s">
        <v>53</v>
      </c>
      <c r="PME16" s="308" t="s">
        <v>53</v>
      </c>
      <c r="PMF16" s="308" t="s">
        <v>53</v>
      </c>
      <c r="PMG16" s="308" t="s">
        <v>53</v>
      </c>
      <c r="PMH16" s="308" t="s">
        <v>53</v>
      </c>
      <c r="PMI16" s="308" t="s">
        <v>53</v>
      </c>
      <c r="PMJ16" s="308" t="s">
        <v>53</v>
      </c>
      <c r="PMK16" s="308" t="s">
        <v>53</v>
      </c>
      <c r="PML16" s="308" t="s">
        <v>53</v>
      </c>
      <c r="PMM16" s="308" t="s">
        <v>53</v>
      </c>
      <c r="PMN16" s="308" t="s">
        <v>53</v>
      </c>
      <c r="PMO16" s="308" t="s">
        <v>53</v>
      </c>
      <c r="PMP16" s="308" t="s">
        <v>53</v>
      </c>
      <c r="PMQ16" s="308" t="s">
        <v>53</v>
      </c>
      <c r="PMR16" s="308" t="s">
        <v>53</v>
      </c>
      <c r="PMS16" s="308" t="s">
        <v>53</v>
      </c>
      <c r="PMT16" s="308" t="s">
        <v>53</v>
      </c>
      <c r="PMU16" s="308" t="s">
        <v>53</v>
      </c>
      <c r="PMV16" s="308" t="s">
        <v>53</v>
      </c>
      <c r="PMW16" s="308" t="s">
        <v>53</v>
      </c>
      <c r="PMX16" s="308" t="s">
        <v>53</v>
      </c>
      <c r="PMY16" s="308" t="s">
        <v>53</v>
      </c>
      <c r="PMZ16" s="308" t="s">
        <v>53</v>
      </c>
      <c r="PNA16" s="308" t="s">
        <v>53</v>
      </c>
      <c r="PNB16" s="308" t="s">
        <v>53</v>
      </c>
      <c r="PNC16" s="308" t="s">
        <v>53</v>
      </c>
      <c r="PND16" s="308" t="s">
        <v>53</v>
      </c>
      <c r="PNE16" s="308" t="s">
        <v>53</v>
      </c>
      <c r="PNF16" s="308" t="s">
        <v>53</v>
      </c>
      <c r="PNG16" s="308" t="s">
        <v>53</v>
      </c>
      <c r="PNH16" s="308" t="s">
        <v>53</v>
      </c>
      <c r="PNI16" s="308" t="s">
        <v>53</v>
      </c>
      <c r="PNJ16" s="308" t="s">
        <v>53</v>
      </c>
      <c r="PNK16" s="308" t="s">
        <v>53</v>
      </c>
      <c r="PNL16" s="308" t="s">
        <v>53</v>
      </c>
      <c r="PNM16" s="308" t="s">
        <v>53</v>
      </c>
      <c r="PNN16" s="308" t="s">
        <v>53</v>
      </c>
      <c r="PNO16" s="308" t="s">
        <v>53</v>
      </c>
      <c r="PNP16" s="308" t="s">
        <v>53</v>
      </c>
      <c r="PNQ16" s="308" t="s">
        <v>53</v>
      </c>
      <c r="PNR16" s="308" t="s">
        <v>53</v>
      </c>
      <c r="PNS16" s="308" t="s">
        <v>53</v>
      </c>
      <c r="PNT16" s="308" t="s">
        <v>53</v>
      </c>
      <c r="PNU16" s="308" t="s">
        <v>53</v>
      </c>
      <c r="PNV16" s="308" t="s">
        <v>53</v>
      </c>
      <c r="PNW16" s="308" t="s">
        <v>53</v>
      </c>
      <c r="PNX16" s="308" t="s">
        <v>53</v>
      </c>
      <c r="PNY16" s="308" t="s">
        <v>53</v>
      </c>
      <c r="PNZ16" s="308" t="s">
        <v>53</v>
      </c>
      <c r="POA16" s="308" t="s">
        <v>53</v>
      </c>
      <c r="POB16" s="308" t="s">
        <v>53</v>
      </c>
      <c r="POC16" s="308" t="s">
        <v>53</v>
      </c>
      <c r="POD16" s="308" t="s">
        <v>53</v>
      </c>
      <c r="POE16" s="308" t="s">
        <v>53</v>
      </c>
      <c r="POF16" s="308" t="s">
        <v>53</v>
      </c>
      <c r="POG16" s="308" t="s">
        <v>53</v>
      </c>
      <c r="POH16" s="308" t="s">
        <v>53</v>
      </c>
      <c r="POI16" s="308" t="s">
        <v>53</v>
      </c>
      <c r="POJ16" s="308" t="s">
        <v>53</v>
      </c>
      <c r="POK16" s="308" t="s">
        <v>53</v>
      </c>
      <c r="POL16" s="308" t="s">
        <v>53</v>
      </c>
      <c r="POM16" s="308" t="s">
        <v>53</v>
      </c>
      <c r="PON16" s="308" t="s">
        <v>53</v>
      </c>
      <c r="POO16" s="308" t="s">
        <v>53</v>
      </c>
      <c r="POP16" s="308" t="s">
        <v>53</v>
      </c>
      <c r="POQ16" s="308" t="s">
        <v>53</v>
      </c>
      <c r="POR16" s="308" t="s">
        <v>53</v>
      </c>
      <c r="POS16" s="308" t="s">
        <v>53</v>
      </c>
      <c r="POT16" s="308" t="s">
        <v>53</v>
      </c>
      <c r="POU16" s="308" t="s">
        <v>53</v>
      </c>
      <c r="POV16" s="308" t="s">
        <v>53</v>
      </c>
      <c r="POW16" s="308" t="s">
        <v>53</v>
      </c>
      <c r="POX16" s="308" t="s">
        <v>53</v>
      </c>
      <c r="POY16" s="308" t="s">
        <v>53</v>
      </c>
      <c r="POZ16" s="308" t="s">
        <v>53</v>
      </c>
      <c r="PPA16" s="308" t="s">
        <v>53</v>
      </c>
      <c r="PPB16" s="308" t="s">
        <v>53</v>
      </c>
      <c r="PPC16" s="308" t="s">
        <v>53</v>
      </c>
      <c r="PPD16" s="308" t="s">
        <v>53</v>
      </c>
      <c r="PPE16" s="308" t="s">
        <v>53</v>
      </c>
      <c r="PPF16" s="308" t="s">
        <v>53</v>
      </c>
      <c r="PPG16" s="308" t="s">
        <v>53</v>
      </c>
      <c r="PPH16" s="308" t="s">
        <v>53</v>
      </c>
      <c r="PPI16" s="308" t="s">
        <v>53</v>
      </c>
      <c r="PPJ16" s="308" t="s">
        <v>53</v>
      </c>
      <c r="PPK16" s="308" t="s">
        <v>53</v>
      </c>
      <c r="PPL16" s="308" t="s">
        <v>53</v>
      </c>
      <c r="PPM16" s="308" t="s">
        <v>53</v>
      </c>
      <c r="PPN16" s="308" t="s">
        <v>53</v>
      </c>
      <c r="PPO16" s="308" t="s">
        <v>53</v>
      </c>
      <c r="PPP16" s="308" t="s">
        <v>53</v>
      </c>
      <c r="PPQ16" s="308" t="s">
        <v>53</v>
      </c>
      <c r="PPR16" s="308" t="s">
        <v>53</v>
      </c>
      <c r="PPS16" s="308" t="s">
        <v>53</v>
      </c>
      <c r="PPT16" s="308" t="s">
        <v>53</v>
      </c>
      <c r="PPU16" s="308" t="s">
        <v>53</v>
      </c>
      <c r="PPV16" s="308" t="s">
        <v>53</v>
      </c>
      <c r="PPW16" s="308" t="s">
        <v>53</v>
      </c>
      <c r="PPX16" s="308" t="s">
        <v>53</v>
      </c>
      <c r="PPY16" s="308" t="s">
        <v>53</v>
      </c>
      <c r="PPZ16" s="308" t="s">
        <v>53</v>
      </c>
      <c r="PQA16" s="308" t="s">
        <v>53</v>
      </c>
      <c r="PQB16" s="308" t="s">
        <v>53</v>
      </c>
      <c r="PQC16" s="308" t="s">
        <v>53</v>
      </c>
      <c r="PQD16" s="308" t="s">
        <v>53</v>
      </c>
      <c r="PQE16" s="308" t="s">
        <v>53</v>
      </c>
      <c r="PQF16" s="308" t="s">
        <v>53</v>
      </c>
      <c r="PQG16" s="308" t="s">
        <v>53</v>
      </c>
      <c r="PQH16" s="308" t="s">
        <v>53</v>
      </c>
      <c r="PQI16" s="308" t="s">
        <v>53</v>
      </c>
      <c r="PQJ16" s="308" t="s">
        <v>53</v>
      </c>
      <c r="PQK16" s="308" t="s">
        <v>53</v>
      </c>
      <c r="PQL16" s="308" t="s">
        <v>53</v>
      </c>
      <c r="PQM16" s="308" t="s">
        <v>53</v>
      </c>
      <c r="PQN16" s="308" t="s">
        <v>53</v>
      </c>
      <c r="PQO16" s="308" t="s">
        <v>53</v>
      </c>
      <c r="PQP16" s="308" t="s">
        <v>53</v>
      </c>
      <c r="PQQ16" s="308" t="s">
        <v>53</v>
      </c>
      <c r="PQR16" s="308" t="s">
        <v>53</v>
      </c>
      <c r="PQS16" s="308" t="s">
        <v>53</v>
      </c>
      <c r="PQT16" s="308" t="s">
        <v>53</v>
      </c>
      <c r="PQU16" s="308" t="s">
        <v>53</v>
      </c>
      <c r="PQV16" s="308" t="s">
        <v>53</v>
      </c>
      <c r="PQW16" s="308" t="s">
        <v>53</v>
      </c>
      <c r="PQX16" s="308" t="s">
        <v>53</v>
      </c>
      <c r="PQY16" s="308" t="s">
        <v>53</v>
      </c>
      <c r="PQZ16" s="308" t="s">
        <v>53</v>
      </c>
      <c r="PRA16" s="308" t="s">
        <v>53</v>
      </c>
      <c r="PRB16" s="308" t="s">
        <v>53</v>
      </c>
      <c r="PRC16" s="308" t="s">
        <v>53</v>
      </c>
      <c r="PRD16" s="308" t="s">
        <v>53</v>
      </c>
      <c r="PRE16" s="308" t="s">
        <v>53</v>
      </c>
      <c r="PRF16" s="308" t="s">
        <v>53</v>
      </c>
      <c r="PRG16" s="308" t="s">
        <v>53</v>
      </c>
      <c r="PRH16" s="308" t="s">
        <v>53</v>
      </c>
      <c r="PRI16" s="308" t="s">
        <v>53</v>
      </c>
      <c r="PRJ16" s="308" t="s">
        <v>53</v>
      </c>
      <c r="PRK16" s="308" t="s">
        <v>53</v>
      </c>
      <c r="PRL16" s="308" t="s">
        <v>53</v>
      </c>
      <c r="PRM16" s="308" t="s">
        <v>53</v>
      </c>
      <c r="PRN16" s="308" t="s">
        <v>53</v>
      </c>
      <c r="PRO16" s="308" t="s">
        <v>53</v>
      </c>
      <c r="PRP16" s="308" t="s">
        <v>53</v>
      </c>
      <c r="PRQ16" s="308" t="s">
        <v>53</v>
      </c>
      <c r="PRR16" s="308" t="s">
        <v>53</v>
      </c>
      <c r="PRS16" s="308" t="s">
        <v>53</v>
      </c>
      <c r="PRT16" s="308" t="s">
        <v>53</v>
      </c>
      <c r="PRU16" s="308" t="s">
        <v>53</v>
      </c>
      <c r="PRV16" s="308" t="s">
        <v>53</v>
      </c>
      <c r="PRW16" s="308" t="s">
        <v>53</v>
      </c>
      <c r="PRX16" s="308" t="s">
        <v>53</v>
      </c>
      <c r="PRY16" s="308" t="s">
        <v>53</v>
      </c>
      <c r="PRZ16" s="308" t="s">
        <v>53</v>
      </c>
      <c r="PSA16" s="308" t="s">
        <v>53</v>
      </c>
      <c r="PSB16" s="308" t="s">
        <v>53</v>
      </c>
      <c r="PSC16" s="308" t="s">
        <v>53</v>
      </c>
      <c r="PSD16" s="308" t="s">
        <v>53</v>
      </c>
      <c r="PSE16" s="308" t="s">
        <v>53</v>
      </c>
      <c r="PSF16" s="308" t="s">
        <v>53</v>
      </c>
      <c r="PSG16" s="308" t="s">
        <v>53</v>
      </c>
      <c r="PSH16" s="308" t="s">
        <v>53</v>
      </c>
      <c r="PSI16" s="308" t="s">
        <v>53</v>
      </c>
      <c r="PSJ16" s="308" t="s">
        <v>53</v>
      </c>
      <c r="PSK16" s="308" t="s">
        <v>53</v>
      </c>
      <c r="PSL16" s="308" t="s">
        <v>53</v>
      </c>
      <c r="PSM16" s="308" t="s">
        <v>53</v>
      </c>
      <c r="PSN16" s="308" t="s">
        <v>53</v>
      </c>
      <c r="PSO16" s="308" t="s">
        <v>53</v>
      </c>
      <c r="PSP16" s="308" t="s">
        <v>53</v>
      </c>
      <c r="PSQ16" s="308" t="s">
        <v>53</v>
      </c>
      <c r="PSR16" s="308" t="s">
        <v>53</v>
      </c>
      <c r="PSS16" s="308" t="s">
        <v>53</v>
      </c>
      <c r="PST16" s="308" t="s">
        <v>53</v>
      </c>
      <c r="PSU16" s="308" t="s">
        <v>53</v>
      </c>
      <c r="PSV16" s="308" t="s">
        <v>53</v>
      </c>
      <c r="PSW16" s="308" t="s">
        <v>53</v>
      </c>
      <c r="PSX16" s="308" t="s">
        <v>53</v>
      </c>
      <c r="PSY16" s="308" t="s">
        <v>53</v>
      </c>
      <c r="PSZ16" s="308" t="s">
        <v>53</v>
      </c>
      <c r="PTA16" s="308" t="s">
        <v>53</v>
      </c>
      <c r="PTB16" s="308" t="s">
        <v>53</v>
      </c>
      <c r="PTC16" s="308" t="s">
        <v>53</v>
      </c>
      <c r="PTD16" s="308" t="s">
        <v>53</v>
      </c>
      <c r="PTE16" s="308" t="s">
        <v>53</v>
      </c>
      <c r="PTF16" s="308" t="s">
        <v>53</v>
      </c>
      <c r="PTG16" s="308" t="s">
        <v>53</v>
      </c>
      <c r="PTH16" s="308" t="s">
        <v>53</v>
      </c>
      <c r="PTI16" s="308" t="s">
        <v>53</v>
      </c>
      <c r="PTJ16" s="308" t="s">
        <v>53</v>
      </c>
      <c r="PTK16" s="308" t="s">
        <v>53</v>
      </c>
      <c r="PTL16" s="308" t="s">
        <v>53</v>
      </c>
      <c r="PTM16" s="308" t="s">
        <v>53</v>
      </c>
      <c r="PTN16" s="308" t="s">
        <v>53</v>
      </c>
      <c r="PTO16" s="308" t="s">
        <v>53</v>
      </c>
      <c r="PTP16" s="308" t="s">
        <v>53</v>
      </c>
      <c r="PTQ16" s="308" t="s">
        <v>53</v>
      </c>
      <c r="PTR16" s="308" t="s">
        <v>53</v>
      </c>
      <c r="PTS16" s="308" t="s">
        <v>53</v>
      </c>
      <c r="PTT16" s="308" t="s">
        <v>53</v>
      </c>
      <c r="PTU16" s="308" t="s">
        <v>53</v>
      </c>
      <c r="PTV16" s="308" t="s">
        <v>53</v>
      </c>
      <c r="PTW16" s="308" t="s">
        <v>53</v>
      </c>
      <c r="PTX16" s="308" t="s">
        <v>53</v>
      </c>
      <c r="PTY16" s="308" t="s">
        <v>53</v>
      </c>
      <c r="PTZ16" s="308" t="s">
        <v>53</v>
      </c>
      <c r="PUA16" s="308" t="s">
        <v>53</v>
      </c>
      <c r="PUB16" s="308" t="s">
        <v>53</v>
      </c>
      <c r="PUC16" s="308" t="s">
        <v>53</v>
      </c>
      <c r="PUD16" s="308" t="s">
        <v>53</v>
      </c>
      <c r="PUE16" s="308" t="s">
        <v>53</v>
      </c>
      <c r="PUF16" s="308" t="s">
        <v>53</v>
      </c>
      <c r="PUG16" s="308" t="s">
        <v>53</v>
      </c>
      <c r="PUH16" s="308" t="s">
        <v>53</v>
      </c>
      <c r="PUI16" s="308" t="s">
        <v>53</v>
      </c>
      <c r="PUJ16" s="308" t="s">
        <v>53</v>
      </c>
      <c r="PUK16" s="308" t="s">
        <v>53</v>
      </c>
      <c r="PUL16" s="308" t="s">
        <v>53</v>
      </c>
      <c r="PUM16" s="308" t="s">
        <v>53</v>
      </c>
      <c r="PUN16" s="308" t="s">
        <v>53</v>
      </c>
      <c r="PUO16" s="308" t="s">
        <v>53</v>
      </c>
      <c r="PUP16" s="308" t="s">
        <v>53</v>
      </c>
      <c r="PUQ16" s="308" t="s">
        <v>53</v>
      </c>
      <c r="PUR16" s="308" t="s">
        <v>53</v>
      </c>
      <c r="PUS16" s="308" t="s">
        <v>53</v>
      </c>
      <c r="PUT16" s="308" t="s">
        <v>53</v>
      </c>
      <c r="PUU16" s="308" t="s">
        <v>53</v>
      </c>
      <c r="PUV16" s="308" t="s">
        <v>53</v>
      </c>
      <c r="PUW16" s="308" t="s">
        <v>53</v>
      </c>
      <c r="PUX16" s="308" t="s">
        <v>53</v>
      </c>
      <c r="PUY16" s="308" t="s">
        <v>53</v>
      </c>
      <c r="PUZ16" s="308" t="s">
        <v>53</v>
      </c>
      <c r="PVA16" s="308" t="s">
        <v>53</v>
      </c>
      <c r="PVB16" s="308" t="s">
        <v>53</v>
      </c>
      <c r="PVC16" s="308" t="s">
        <v>53</v>
      </c>
      <c r="PVD16" s="308" t="s">
        <v>53</v>
      </c>
      <c r="PVE16" s="308" t="s">
        <v>53</v>
      </c>
      <c r="PVF16" s="308" t="s">
        <v>53</v>
      </c>
      <c r="PVG16" s="308" t="s">
        <v>53</v>
      </c>
      <c r="PVH16" s="308" t="s">
        <v>53</v>
      </c>
      <c r="PVI16" s="308" t="s">
        <v>53</v>
      </c>
      <c r="PVJ16" s="308" t="s">
        <v>53</v>
      </c>
      <c r="PVK16" s="308" t="s">
        <v>53</v>
      </c>
      <c r="PVL16" s="308" t="s">
        <v>53</v>
      </c>
      <c r="PVM16" s="308" t="s">
        <v>53</v>
      </c>
      <c r="PVN16" s="308" t="s">
        <v>53</v>
      </c>
      <c r="PVO16" s="308" t="s">
        <v>53</v>
      </c>
      <c r="PVP16" s="308" t="s">
        <v>53</v>
      </c>
      <c r="PVQ16" s="308" t="s">
        <v>53</v>
      </c>
      <c r="PVR16" s="308" t="s">
        <v>53</v>
      </c>
      <c r="PVS16" s="308" t="s">
        <v>53</v>
      </c>
      <c r="PVT16" s="308" t="s">
        <v>53</v>
      </c>
      <c r="PVU16" s="308" t="s">
        <v>53</v>
      </c>
      <c r="PVV16" s="308" t="s">
        <v>53</v>
      </c>
      <c r="PVW16" s="308" t="s">
        <v>53</v>
      </c>
      <c r="PVX16" s="308" t="s">
        <v>53</v>
      </c>
      <c r="PVY16" s="308" t="s">
        <v>53</v>
      </c>
      <c r="PVZ16" s="308" t="s">
        <v>53</v>
      </c>
      <c r="PWA16" s="308" t="s">
        <v>53</v>
      </c>
      <c r="PWB16" s="308" t="s">
        <v>53</v>
      </c>
      <c r="PWC16" s="308" t="s">
        <v>53</v>
      </c>
      <c r="PWD16" s="308" t="s">
        <v>53</v>
      </c>
      <c r="PWE16" s="308" t="s">
        <v>53</v>
      </c>
      <c r="PWF16" s="308" t="s">
        <v>53</v>
      </c>
      <c r="PWG16" s="308" t="s">
        <v>53</v>
      </c>
      <c r="PWH16" s="308" t="s">
        <v>53</v>
      </c>
      <c r="PWI16" s="308" t="s">
        <v>53</v>
      </c>
      <c r="PWJ16" s="308" t="s">
        <v>53</v>
      </c>
      <c r="PWK16" s="308" t="s">
        <v>53</v>
      </c>
      <c r="PWL16" s="308" t="s">
        <v>53</v>
      </c>
      <c r="PWM16" s="308" t="s">
        <v>53</v>
      </c>
      <c r="PWN16" s="308" t="s">
        <v>53</v>
      </c>
      <c r="PWO16" s="308" t="s">
        <v>53</v>
      </c>
      <c r="PWP16" s="308" t="s">
        <v>53</v>
      </c>
      <c r="PWQ16" s="308" t="s">
        <v>53</v>
      </c>
      <c r="PWR16" s="308" t="s">
        <v>53</v>
      </c>
      <c r="PWS16" s="308" t="s">
        <v>53</v>
      </c>
      <c r="PWT16" s="308" t="s">
        <v>53</v>
      </c>
      <c r="PWU16" s="308" t="s">
        <v>53</v>
      </c>
      <c r="PWV16" s="308" t="s">
        <v>53</v>
      </c>
      <c r="PWW16" s="308" t="s">
        <v>53</v>
      </c>
      <c r="PWX16" s="308" t="s">
        <v>53</v>
      </c>
      <c r="PWY16" s="308" t="s">
        <v>53</v>
      </c>
      <c r="PWZ16" s="308" t="s">
        <v>53</v>
      </c>
      <c r="PXA16" s="308" t="s">
        <v>53</v>
      </c>
      <c r="PXB16" s="308" t="s">
        <v>53</v>
      </c>
      <c r="PXC16" s="308" t="s">
        <v>53</v>
      </c>
      <c r="PXD16" s="308" t="s">
        <v>53</v>
      </c>
      <c r="PXE16" s="308" t="s">
        <v>53</v>
      </c>
      <c r="PXF16" s="308" t="s">
        <v>53</v>
      </c>
      <c r="PXG16" s="308" t="s">
        <v>53</v>
      </c>
      <c r="PXH16" s="308" t="s">
        <v>53</v>
      </c>
      <c r="PXI16" s="308" t="s">
        <v>53</v>
      </c>
      <c r="PXJ16" s="308" t="s">
        <v>53</v>
      </c>
      <c r="PXK16" s="308" t="s">
        <v>53</v>
      </c>
      <c r="PXL16" s="308" t="s">
        <v>53</v>
      </c>
      <c r="PXM16" s="308" t="s">
        <v>53</v>
      </c>
      <c r="PXN16" s="308" t="s">
        <v>53</v>
      </c>
      <c r="PXO16" s="308" t="s">
        <v>53</v>
      </c>
      <c r="PXP16" s="308" t="s">
        <v>53</v>
      </c>
      <c r="PXQ16" s="308" t="s">
        <v>53</v>
      </c>
      <c r="PXR16" s="308" t="s">
        <v>53</v>
      </c>
      <c r="PXS16" s="308" t="s">
        <v>53</v>
      </c>
      <c r="PXT16" s="308" t="s">
        <v>53</v>
      </c>
      <c r="PXU16" s="308" t="s">
        <v>53</v>
      </c>
      <c r="PXV16" s="308" t="s">
        <v>53</v>
      </c>
      <c r="PXW16" s="308" t="s">
        <v>53</v>
      </c>
      <c r="PXX16" s="308" t="s">
        <v>53</v>
      </c>
      <c r="PXY16" s="308" t="s">
        <v>53</v>
      </c>
      <c r="PXZ16" s="308" t="s">
        <v>53</v>
      </c>
      <c r="PYA16" s="308" t="s">
        <v>53</v>
      </c>
      <c r="PYB16" s="308" t="s">
        <v>53</v>
      </c>
      <c r="PYC16" s="308" t="s">
        <v>53</v>
      </c>
      <c r="PYD16" s="308" t="s">
        <v>53</v>
      </c>
      <c r="PYE16" s="308" t="s">
        <v>53</v>
      </c>
      <c r="PYF16" s="308" t="s">
        <v>53</v>
      </c>
      <c r="PYG16" s="308" t="s">
        <v>53</v>
      </c>
      <c r="PYH16" s="308" t="s">
        <v>53</v>
      </c>
      <c r="PYI16" s="308" t="s">
        <v>53</v>
      </c>
      <c r="PYJ16" s="308" t="s">
        <v>53</v>
      </c>
      <c r="PYK16" s="308" t="s">
        <v>53</v>
      </c>
      <c r="PYL16" s="308" t="s">
        <v>53</v>
      </c>
      <c r="PYM16" s="308" t="s">
        <v>53</v>
      </c>
      <c r="PYN16" s="308" t="s">
        <v>53</v>
      </c>
      <c r="PYO16" s="308" t="s">
        <v>53</v>
      </c>
      <c r="PYP16" s="308" t="s">
        <v>53</v>
      </c>
      <c r="PYQ16" s="308" t="s">
        <v>53</v>
      </c>
      <c r="PYR16" s="308" t="s">
        <v>53</v>
      </c>
      <c r="PYS16" s="308" t="s">
        <v>53</v>
      </c>
      <c r="PYT16" s="308" t="s">
        <v>53</v>
      </c>
      <c r="PYU16" s="308" t="s">
        <v>53</v>
      </c>
      <c r="PYV16" s="308" t="s">
        <v>53</v>
      </c>
      <c r="PYW16" s="308" t="s">
        <v>53</v>
      </c>
      <c r="PYX16" s="308" t="s">
        <v>53</v>
      </c>
      <c r="PYY16" s="308" t="s">
        <v>53</v>
      </c>
      <c r="PYZ16" s="308" t="s">
        <v>53</v>
      </c>
      <c r="PZA16" s="308" t="s">
        <v>53</v>
      </c>
      <c r="PZB16" s="308" t="s">
        <v>53</v>
      </c>
      <c r="PZC16" s="308" t="s">
        <v>53</v>
      </c>
      <c r="PZD16" s="308" t="s">
        <v>53</v>
      </c>
      <c r="PZE16" s="308" t="s">
        <v>53</v>
      </c>
      <c r="PZF16" s="308" t="s">
        <v>53</v>
      </c>
      <c r="PZG16" s="308" t="s">
        <v>53</v>
      </c>
      <c r="PZH16" s="308" t="s">
        <v>53</v>
      </c>
      <c r="PZI16" s="308" t="s">
        <v>53</v>
      </c>
      <c r="PZJ16" s="308" t="s">
        <v>53</v>
      </c>
      <c r="PZK16" s="308" t="s">
        <v>53</v>
      </c>
      <c r="PZL16" s="308" t="s">
        <v>53</v>
      </c>
      <c r="PZM16" s="308" t="s">
        <v>53</v>
      </c>
      <c r="PZN16" s="308" t="s">
        <v>53</v>
      </c>
      <c r="PZO16" s="308" t="s">
        <v>53</v>
      </c>
      <c r="PZP16" s="308" t="s">
        <v>53</v>
      </c>
      <c r="PZQ16" s="308" t="s">
        <v>53</v>
      </c>
      <c r="PZR16" s="308" t="s">
        <v>53</v>
      </c>
      <c r="PZS16" s="308" t="s">
        <v>53</v>
      </c>
      <c r="PZT16" s="308" t="s">
        <v>53</v>
      </c>
      <c r="PZU16" s="308" t="s">
        <v>53</v>
      </c>
      <c r="PZV16" s="308" t="s">
        <v>53</v>
      </c>
      <c r="PZW16" s="308" t="s">
        <v>53</v>
      </c>
      <c r="PZX16" s="308" t="s">
        <v>53</v>
      </c>
      <c r="PZY16" s="308" t="s">
        <v>53</v>
      </c>
      <c r="PZZ16" s="308" t="s">
        <v>53</v>
      </c>
      <c r="QAA16" s="308" t="s">
        <v>53</v>
      </c>
      <c r="QAB16" s="308" t="s">
        <v>53</v>
      </c>
      <c r="QAC16" s="308" t="s">
        <v>53</v>
      </c>
      <c r="QAD16" s="308" t="s">
        <v>53</v>
      </c>
      <c r="QAE16" s="308" t="s">
        <v>53</v>
      </c>
      <c r="QAF16" s="308" t="s">
        <v>53</v>
      </c>
      <c r="QAG16" s="308" t="s">
        <v>53</v>
      </c>
      <c r="QAH16" s="308" t="s">
        <v>53</v>
      </c>
      <c r="QAI16" s="308" t="s">
        <v>53</v>
      </c>
      <c r="QAJ16" s="308" t="s">
        <v>53</v>
      </c>
      <c r="QAK16" s="308" t="s">
        <v>53</v>
      </c>
      <c r="QAL16" s="308" t="s">
        <v>53</v>
      </c>
      <c r="QAM16" s="308" t="s">
        <v>53</v>
      </c>
      <c r="QAN16" s="308" t="s">
        <v>53</v>
      </c>
      <c r="QAO16" s="308" t="s">
        <v>53</v>
      </c>
      <c r="QAP16" s="308" t="s">
        <v>53</v>
      </c>
      <c r="QAQ16" s="308" t="s">
        <v>53</v>
      </c>
      <c r="QAR16" s="308" t="s">
        <v>53</v>
      </c>
      <c r="QAS16" s="308" t="s">
        <v>53</v>
      </c>
      <c r="QAT16" s="308" t="s">
        <v>53</v>
      </c>
      <c r="QAU16" s="308" t="s">
        <v>53</v>
      </c>
      <c r="QAV16" s="308" t="s">
        <v>53</v>
      </c>
      <c r="QAW16" s="308" t="s">
        <v>53</v>
      </c>
      <c r="QAX16" s="308" t="s">
        <v>53</v>
      </c>
      <c r="QAY16" s="308" t="s">
        <v>53</v>
      </c>
      <c r="QAZ16" s="308" t="s">
        <v>53</v>
      </c>
      <c r="QBA16" s="308" t="s">
        <v>53</v>
      </c>
      <c r="QBB16" s="308" t="s">
        <v>53</v>
      </c>
      <c r="QBC16" s="308" t="s">
        <v>53</v>
      </c>
      <c r="QBD16" s="308" t="s">
        <v>53</v>
      </c>
      <c r="QBE16" s="308" t="s">
        <v>53</v>
      </c>
      <c r="QBF16" s="308" t="s">
        <v>53</v>
      </c>
      <c r="QBG16" s="308" t="s">
        <v>53</v>
      </c>
      <c r="QBH16" s="308" t="s">
        <v>53</v>
      </c>
      <c r="QBI16" s="308" t="s">
        <v>53</v>
      </c>
      <c r="QBJ16" s="308" t="s">
        <v>53</v>
      </c>
      <c r="QBK16" s="308" t="s">
        <v>53</v>
      </c>
      <c r="QBL16" s="308" t="s">
        <v>53</v>
      </c>
      <c r="QBM16" s="308" t="s">
        <v>53</v>
      </c>
      <c r="QBN16" s="308" t="s">
        <v>53</v>
      </c>
      <c r="QBO16" s="308" t="s">
        <v>53</v>
      </c>
      <c r="QBP16" s="308" t="s">
        <v>53</v>
      </c>
      <c r="QBQ16" s="308" t="s">
        <v>53</v>
      </c>
      <c r="QBR16" s="308" t="s">
        <v>53</v>
      </c>
      <c r="QBS16" s="308" t="s">
        <v>53</v>
      </c>
      <c r="QBT16" s="308" t="s">
        <v>53</v>
      </c>
      <c r="QBU16" s="308" t="s">
        <v>53</v>
      </c>
      <c r="QBV16" s="308" t="s">
        <v>53</v>
      </c>
      <c r="QBW16" s="308" t="s">
        <v>53</v>
      </c>
      <c r="QBX16" s="308" t="s">
        <v>53</v>
      </c>
      <c r="QBY16" s="308" t="s">
        <v>53</v>
      </c>
      <c r="QBZ16" s="308" t="s">
        <v>53</v>
      </c>
      <c r="QCA16" s="308" t="s">
        <v>53</v>
      </c>
      <c r="QCB16" s="308" t="s">
        <v>53</v>
      </c>
      <c r="QCC16" s="308" t="s">
        <v>53</v>
      </c>
      <c r="QCD16" s="308" t="s">
        <v>53</v>
      </c>
      <c r="QCE16" s="308" t="s">
        <v>53</v>
      </c>
      <c r="QCF16" s="308" t="s">
        <v>53</v>
      </c>
      <c r="QCG16" s="308" t="s">
        <v>53</v>
      </c>
      <c r="QCH16" s="308" t="s">
        <v>53</v>
      </c>
      <c r="QCI16" s="308" t="s">
        <v>53</v>
      </c>
      <c r="QCJ16" s="308" t="s">
        <v>53</v>
      </c>
      <c r="QCK16" s="308" t="s">
        <v>53</v>
      </c>
      <c r="QCL16" s="308" t="s">
        <v>53</v>
      </c>
      <c r="QCM16" s="308" t="s">
        <v>53</v>
      </c>
      <c r="QCN16" s="308" t="s">
        <v>53</v>
      </c>
      <c r="QCO16" s="308" t="s">
        <v>53</v>
      </c>
      <c r="QCP16" s="308" t="s">
        <v>53</v>
      </c>
      <c r="QCQ16" s="308" t="s">
        <v>53</v>
      </c>
      <c r="QCR16" s="308" t="s">
        <v>53</v>
      </c>
      <c r="QCS16" s="308" t="s">
        <v>53</v>
      </c>
      <c r="QCT16" s="308" t="s">
        <v>53</v>
      </c>
      <c r="QCU16" s="308" t="s">
        <v>53</v>
      </c>
      <c r="QCV16" s="308" t="s">
        <v>53</v>
      </c>
      <c r="QCW16" s="308" t="s">
        <v>53</v>
      </c>
      <c r="QCX16" s="308" t="s">
        <v>53</v>
      </c>
      <c r="QCY16" s="308" t="s">
        <v>53</v>
      </c>
      <c r="QCZ16" s="308" t="s">
        <v>53</v>
      </c>
      <c r="QDA16" s="308" t="s">
        <v>53</v>
      </c>
      <c r="QDB16" s="308" t="s">
        <v>53</v>
      </c>
      <c r="QDC16" s="308" t="s">
        <v>53</v>
      </c>
      <c r="QDD16" s="308" t="s">
        <v>53</v>
      </c>
      <c r="QDE16" s="308" t="s">
        <v>53</v>
      </c>
      <c r="QDF16" s="308" t="s">
        <v>53</v>
      </c>
      <c r="QDG16" s="308" t="s">
        <v>53</v>
      </c>
      <c r="QDH16" s="308" t="s">
        <v>53</v>
      </c>
      <c r="QDI16" s="308" t="s">
        <v>53</v>
      </c>
      <c r="QDJ16" s="308" t="s">
        <v>53</v>
      </c>
      <c r="QDK16" s="308" t="s">
        <v>53</v>
      </c>
      <c r="QDL16" s="308" t="s">
        <v>53</v>
      </c>
      <c r="QDM16" s="308" t="s">
        <v>53</v>
      </c>
      <c r="QDN16" s="308" t="s">
        <v>53</v>
      </c>
      <c r="QDO16" s="308" t="s">
        <v>53</v>
      </c>
      <c r="QDP16" s="308" t="s">
        <v>53</v>
      </c>
      <c r="QDQ16" s="308" t="s">
        <v>53</v>
      </c>
      <c r="QDR16" s="308" t="s">
        <v>53</v>
      </c>
      <c r="QDS16" s="308" t="s">
        <v>53</v>
      </c>
      <c r="QDT16" s="308" t="s">
        <v>53</v>
      </c>
      <c r="QDU16" s="308" t="s">
        <v>53</v>
      </c>
      <c r="QDV16" s="308" t="s">
        <v>53</v>
      </c>
      <c r="QDW16" s="308" t="s">
        <v>53</v>
      </c>
      <c r="QDX16" s="308" t="s">
        <v>53</v>
      </c>
      <c r="QDY16" s="308" t="s">
        <v>53</v>
      </c>
      <c r="QDZ16" s="308" t="s">
        <v>53</v>
      </c>
      <c r="QEA16" s="308" t="s">
        <v>53</v>
      </c>
      <c r="QEB16" s="308" t="s">
        <v>53</v>
      </c>
      <c r="QEC16" s="308" t="s">
        <v>53</v>
      </c>
      <c r="QED16" s="308" t="s">
        <v>53</v>
      </c>
      <c r="QEE16" s="308" t="s">
        <v>53</v>
      </c>
      <c r="QEF16" s="308" t="s">
        <v>53</v>
      </c>
      <c r="QEG16" s="308" t="s">
        <v>53</v>
      </c>
      <c r="QEH16" s="308" t="s">
        <v>53</v>
      </c>
      <c r="QEI16" s="308" t="s">
        <v>53</v>
      </c>
      <c r="QEJ16" s="308" t="s">
        <v>53</v>
      </c>
      <c r="QEK16" s="308" t="s">
        <v>53</v>
      </c>
      <c r="QEL16" s="308" t="s">
        <v>53</v>
      </c>
      <c r="QEM16" s="308" t="s">
        <v>53</v>
      </c>
      <c r="QEN16" s="308" t="s">
        <v>53</v>
      </c>
      <c r="QEO16" s="308" t="s">
        <v>53</v>
      </c>
      <c r="QEP16" s="308" t="s">
        <v>53</v>
      </c>
      <c r="QEQ16" s="308" t="s">
        <v>53</v>
      </c>
      <c r="QER16" s="308" t="s">
        <v>53</v>
      </c>
      <c r="QES16" s="308" t="s">
        <v>53</v>
      </c>
      <c r="QET16" s="308" t="s">
        <v>53</v>
      </c>
      <c r="QEU16" s="308" t="s">
        <v>53</v>
      </c>
      <c r="QEV16" s="308" t="s">
        <v>53</v>
      </c>
      <c r="QEW16" s="308" t="s">
        <v>53</v>
      </c>
      <c r="QEX16" s="308" t="s">
        <v>53</v>
      </c>
      <c r="QEY16" s="308" t="s">
        <v>53</v>
      </c>
      <c r="QEZ16" s="308" t="s">
        <v>53</v>
      </c>
      <c r="QFA16" s="308" t="s">
        <v>53</v>
      </c>
      <c r="QFB16" s="308" t="s">
        <v>53</v>
      </c>
      <c r="QFC16" s="308" t="s">
        <v>53</v>
      </c>
      <c r="QFD16" s="308" t="s">
        <v>53</v>
      </c>
      <c r="QFE16" s="308" t="s">
        <v>53</v>
      </c>
      <c r="QFF16" s="308" t="s">
        <v>53</v>
      </c>
      <c r="QFG16" s="308" t="s">
        <v>53</v>
      </c>
      <c r="QFH16" s="308" t="s">
        <v>53</v>
      </c>
      <c r="QFI16" s="308" t="s">
        <v>53</v>
      </c>
      <c r="QFJ16" s="308" t="s">
        <v>53</v>
      </c>
      <c r="QFK16" s="308" t="s">
        <v>53</v>
      </c>
      <c r="QFL16" s="308" t="s">
        <v>53</v>
      </c>
      <c r="QFM16" s="308" t="s">
        <v>53</v>
      </c>
      <c r="QFN16" s="308" t="s">
        <v>53</v>
      </c>
      <c r="QFO16" s="308" t="s">
        <v>53</v>
      </c>
      <c r="QFP16" s="308" t="s">
        <v>53</v>
      </c>
      <c r="QFQ16" s="308" t="s">
        <v>53</v>
      </c>
      <c r="QFR16" s="308" t="s">
        <v>53</v>
      </c>
      <c r="QFS16" s="308" t="s">
        <v>53</v>
      </c>
      <c r="QFT16" s="308" t="s">
        <v>53</v>
      </c>
      <c r="QFU16" s="308" t="s">
        <v>53</v>
      </c>
      <c r="QFV16" s="308" t="s">
        <v>53</v>
      </c>
      <c r="QFW16" s="308" t="s">
        <v>53</v>
      </c>
      <c r="QFX16" s="308" t="s">
        <v>53</v>
      </c>
      <c r="QFY16" s="308" t="s">
        <v>53</v>
      </c>
      <c r="QFZ16" s="308" t="s">
        <v>53</v>
      </c>
      <c r="QGA16" s="308" t="s">
        <v>53</v>
      </c>
      <c r="QGB16" s="308" t="s">
        <v>53</v>
      </c>
      <c r="QGC16" s="308" t="s">
        <v>53</v>
      </c>
      <c r="QGD16" s="308" t="s">
        <v>53</v>
      </c>
      <c r="QGE16" s="308" t="s">
        <v>53</v>
      </c>
      <c r="QGF16" s="308" t="s">
        <v>53</v>
      </c>
      <c r="QGG16" s="308" t="s">
        <v>53</v>
      </c>
      <c r="QGH16" s="308" t="s">
        <v>53</v>
      </c>
      <c r="QGI16" s="308" t="s">
        <v>53</v>
      </c>
      <c r="QGJ16" s="308" t="s">
        <v>53</v>
      </c>
      <c r="QGK16" s="308" t="s">
        <v>53</v>
      </c>
      <c r="QGL16" s="308" t="s">
        <v>53</v>
      </c>
      <c r="QGM16" s="308" t="s">
        <v>53</v>
      </c>
      <c r="QGN16" s="308" t="s">
        <v>53</v>
      </c>
      <c r="QGO16" s="308" t="s">
        <v>53</v>
      </c>
      <c r="QGP16" s="308" t="s">
        <v>53</v>
      </c>
      <c r="QGQ16" s="308" t="s">
        <v>53</v>
      </c>
      <c r="QGR16" s="308" t="s">
        <v>53</v>
      </c>
      <c r="QGS16" s="308" t="s">
        <v>53</v>
      </c>
      <c r="QGT16" s="308" t="s">
        <v>53</v>
      </c>
      <c r="QGU16" s="308" t="s">
        <v>53</v>
      </c>
      <c r="QGV16" s="308" t="s">
        <v>53</v>
      </c>
      <c r="QGW16" s="308" t="s">
        <v>53</v>
      </c>
      <c r="QGX16" s="308" t="s">
        <v>53</v>
      </c>
      <c r="QGY16" s="308" t="s">
        <v>53</v>
      </c>
      <c r="QGZ16" s="308" t="s">
        <v>53</v>
      </c>
      <c r="QHA16" s="308" t="s">
        <v>53</v>
      </c>
      <c r="QHB16" s="308" t="s">
        <v>53</v>
      </c>
      <c r="QHC16" s="308" t="s">
        <v>53</v>
      </c>
      <c r="QHD16" s="308" t="s">
        <v>53</v>
      </c>
      <c r="QHE16" s="308" t="s">
        <v>53</v>
      </c>
      <c r="QHF16" s="308" t="s">
        <v>53</v>
      </c>
      <c r="QHG16" s="308" t="s">
        <v>53</v>
      </c>
      <c r="QHH16" s="308" t="s">
        <v>53</v>
      </c>
      <c r="QHI16" s="308" t="s">
        <v>53</v>
      </c>
      <c r="QHJ16" s="308" t="s">
        <v>53</v>
      </c>
      <c r="QHK16" s="308" t="s">
        <v>53</v>
      </c>
      <c r="QHL16" s="308" t="s">
        <v>53</v>
      </c>
      <c r="QHM16" s="308" t="s">
        <v>53</v>
      </c>
      <c r="QHN16" s="308" t="s">
        <v>53</v>
      </c>
      <c r="QHO16" s="308" t="s">
        <v>53</v>
      </c>
      <c r="QHP16" s="308" t="s">
        <v>53</v>
      </c>
      <c r="QHQ16" s="308" t="s">
        <v>53</v>
      </c>
      <c r="QHR16" s="308" t="s">
        <v>53</v>
      </c>
      <c r="QHS16" s="308" t="s">
        <v>53</v>
      </c>
      <c r="QHT16" s="308" t="s">
        <v>53</v>
      </c>
      <c r="QHU16" s="308" t="s">
        <v>53</v>
      </c>
      <c r="QHV16" s="308" t="s">
        <v>53</v>
      </c>
      <c r="QHW16" s="308" t="s">
        <v>53</v>
      </c>
      <c r="QHX16" s="308" t="s">
        <v>53</v>
      </c>
      <c r="QHY16" s="308" t="s">
        <v>53</v>
      </c>
      <c r="QHZ16" s="308" t="s">
        <v>53</v>
      </c>
      <c r="QIA16" s="308" t="s">
        <v>53</v>
      </c>
      <c r="QIB16" s="308" t="s">
        <v>53</v>
      </c>
      <c r="QIC16" s="308" t="s">
        <v>53</v>
      </c>
      <c r="QID16" s="308" t="s">
        <v>53</v>
      </c>
      <c r="QIE16" s="308" t="s">
        <v>53</v>
      </c>
      <c r="QIF16" s="308" t="s">
        <v>53</v>
      </c>
      <c r="QIG16" s="308" t="s">
        <v>53</v>
      </c>
      <c r="QIH16" s="308" t="s">
        <v>53</v>
      </c>
      <c r="QII16" s="308" t="s">
        <v>53</v>
      </c>
      <c r="QIJ16" s="308" t="s">
        <v>53</v>
      </c>
      <c r="QIK16" s="308" t="s">
        <v>53</v>
      </c>
      <c r="QIL16" s="308" t="s">
        <v>53</v>
      </c>
      <c r="QIM16" s="308" t="s">
        <v>53</v>
      </c>
      <c r="QIN16" s="308" t="s">
        <v>53</v>
      </c>
      <c r="QIO16" s="308" t="s">
        <v>53</v>
      </c>
      <c r="QIP16" s="308" t="s">
        <v>53</v>
      </c>
      <c r="QIQ16" s="308" t="s">
        <v>53</v>
      </c>
      <c r="QIR16" s="308" t="s">
        <v>53</v>
      </c>
      <c r="QIS16" s="308" t="s">
        <v>53</v>
      </c>
      <c r="QIT16" s="308" t="s">
        <v>53</v>
      </c>
      <c r="QIU16" s="308" t="s">
        <v>53</v>
      </c>
      <c r="QIV16" s="308" t="s">
        <v>53</v>
      </c>
      <c r="QIW16" s="308" t="s">
        <v>53</v>
      </c>
      <c r="QIX16" s="308" t="s">
        <v>53</v>
      </c>
      <c r="QIY16" s="308" t="s">
        <v>53</v>
      </c>
      <c r="QIZ16" s="308" t="s">
        <v>53</v>
      </c>
      <c r="QJA16" s="308" t="s">
        <v>53</v>
      </c>
      <c r="QJB16" s="308" t="s">
        <v>53</v>
      </c>
      <c r="QJC16" s="308" t="s">
        <v>53</v>
      </c>
      <c r="QJD16" s="308" t="s">
        <v>53</v>
      </c>
      <c r="QJE16" s="308" t="s">
        <v>53</v>
      </c>
      <c r="QJF16" s="308" t="s">
        <v>53</v>
      </c>
      <c r="QJG16" s="308" t="s">
        <v>53</v>
      </c>
      <c r="QJH16" s="308" t="s">
        <v>53</v>
      </c>
      <c r="QJI16" s="308" t="s">
        <v>53</v>
      </c>
      <c r="QJJ16" s="308" t="s">
        <v>53</v>
      </c>
      <c r="QJK16" s="308" t="s">
        <v>53</v>
      </c>
      <c r="QJL16" s="308" t="s">
        <v>53</v>
      </c>
      <c r="QJM16" s="308" t="s">
        <v>53</v>
      </c>
      <c r="QJN16" s="308" t="s">
        <v>53</v>
      </c>
      <c r="QJO16" s="308" t="s">
        <v>53</v>
      </c>
      <c r="QJP16" s="308" t="s">
        <v>53</v>
      </c>
      <c r="QJQ16" s="308" t="s">
        <v>53</v>
      </c>
      <c r="QJR16" s="308" t="s">
        <v>53</v>
      </c>
      <c r="QJS16" s="308" t="s">
        <v>53</v>
      </c>
      <c r="QJT16" s="308" t="s">
        <v>53</v>
      </c>
      <c r="QJU16" s="308" t="s">
        <v>53</v>
      </c>
      <c r="QJV16" s="308" t="s">
        <v>53</v>
      </c>
      <c r="QJW16" s="308" t="s">
        <v>53</v>
      </c>
      <c r="QJX16" s="308" t="s">
        <v>53</v>
      </c>
      <c r="QJY16" s="308" t="s">
        <v>53</v>
      </c>
      <c r="QJZ16" s="308" t="s">
        <v>53</v>
      </c>
      <c r="QKA16" s="308" t="s">
        <v>53</v>
      </c>
      <c r="QKB16" s="308" t="s">
        <v>53</v>
      </c>
      <c r="QKC16" s="308" t="s">
        <v>53</v>
      </c>
      <c r="QKD16" s="308" t="s">
        <v>53</v>
      </c>
      <c r="QKE16" s="308" t="s">
        <v>53</v>
      </c>
      <c r="QKF16" s="308" t="s">
        <v>53</v>
      </c>
      <c r="QKG16" s="308" t="s">
        <v>53</v>
      </c>
      <c r="QKH16" s="308" t="s">
        <v>53</v>
      </c>
      <c r="QKI16" s="308" t="s">
        <v>53</v>
      </c>
      <c r="QKJ16" s="308" t="s">
        <v>53</v>
      </c>
      <c r="QKK16" s="308" t="s">
        <v>53</v>
      </c>
      <c r="QKL16" s="308" t="s">
        <v>53</v>
      </c>
      <c r="QKM16" s="308" t="s">
        <v>53</v>
      </c>
      <c r="QKN16" s="308" t="s">
        <v>53</v>
      </c>
      <c r="QKO16" s="308" t="s">
        <v>53</v>
      </c>
      <c r="QKP16" s="308" t="s">
        <v>53</v>
      </c>
      <c r="QKQ16" s="308" t="s">
        <v>53</v>
      </c>
      <c r="QKR16" s="308" t="s">
        <v>53</v>
      </c>
      <c r="QKS16" s="308" t="s">
        <v>53</v>
      </c>
      <c r="QKT16" s="308" t="s">
        <v>53</v>
      </c>
      <c r="QKU16" s="308" t="s">
        <v>53</v>
      </c>
      <c r="QKV16" s="308" t="s">
        <v>53</v>
      </c>
      <c r="QKW16" s="308" t="s">
        <v>53</v>
      </c>
      <c r="QKX16" s="308" t="s">
        <v>53</v>
      </c>
      <c r="QKY16" s="308" t="s">
        <v>53</v>
      </c>
      <c r="QKZ16" s="308" t="s">
        <v>53</v>
      </c>
      <c r="QLA16" s="308" t="s">
        <v>53</v>
      </c>
      <c r="QLB16" s="308" t="s">
        <v>53</v>
      </c>
      <c r="QLC16" s="308" t="s">
        <v>53</v>
      </c>
      <c r="QLD16" s="308" t="s">
        <v>53</v>
      </c>
      <c r="QLE16" s="308" t="s">
        <v>53</v>
      </c>
      <c r="QLF16" s="308" t="s">
        <v>53</v>
      </c>
      <c r="QLG16" s="308" t="s">
        <v>53</v>
      </c>
      <c r="QLH16" s="308" t="s">
        <v>53</v>
      </c>
      <c r="QLI16" s="308" t="s">
        <v>53</v>
      </c>
      <c r="QLJ16" s="308" t="s">
        <v>53</v>
      </c>
      <c r="QLK16" s="308" t="s">
        <v>53</v>
      </c>
      <c r="QLL16" s="308" t="s">
        <v>53</v>
      </c>
      <c r="QLM16" s="308" t="s">
        <v>53</v>
      </c>
      <c r="QLN16" s="308" t="s">
        <v>53</v>
      </c>
      <c r="QLO16" s="308" t="s">
        <v>53</v>
      </c>
      <c r="QLP16" s="308" t="s">
        <v>53</v>
      </c>
      <c r="QLQ16" s="308" t="s">
        <v>53</v>
      </c>
      <c r="QLR16" s="308" t="s">
        <v>53</v>
      </c>
      <c r="QLS16" s="308" t="s">
        <v>53</v>
      </c>
      <c r="QLT16" s="308" t="s">
        <v>53</v>
      </c>
      <c r="QLU16" s="308" t="s">
        <v>53</v>
      </c>
      <c r="QLV16" s="308" t="s">
        <v>53</v>
      </c>
      <c r="QLW16" s="308" t="s">
        <v>53</v>
      </c>
      <c r="QLX16" s="308" t="s">
        <v>53</v>
      </c>
      <c r="QLY16" s="308" t="s">
        <v>53</v>
      </c>
      <c r="QLZ16" s="308" t="s">
        <v>53</v>
      </c>
      <c r="QMA16" s="308" t="s">
        <v>53</v>
      </c>
      <c r="QMB16" s="308" t="s">
        <v>53</v>
      </c>
      <c r="QMC16" s="308" t="s">
        <v>53</v>
      </c>
      <c r="QMD16" s="308" t="s">
        <v>53</v>
      </c>
      <c r="QME16" s="308" t="s">
        <v>53</v>
      </c>
      <c r="QMF16" s="308" t="s">
        <v>53</v>
      </c>
      <c r="QMG16" s="308" t="s">
        <v>53</v>
      </c>
      <c r="QMH16" s="308" t="s">
        <v>53</v>
      </c>
      <c r="QMI16" s="308" t="s">
        <v>53</v>
      </c>
      <c r="QMJ16" s="308" t="s">
        <v>53</v>
      </c>
      <c r="QMK16" s="308" t="s">
        <v>53</v>
      </c>
      <c r="QML16" s="308" t="s">
        <v>53</v>
      </c>
      <c r="QMM16" s="308" t="s">
        <v>53</v>
      </c>
      <c r="QMN16" s="308" t="s">
        <v>53</v>
      </c>
      <c r="QMO16" s="308" t="s">
        <v>53</v>
      </c>
      <c r="QMP16" s="308" t="s">
        <v>53</v>
      </c>
      <c r="QMQ16" s="308" t="s">
        <v>53</v>
      </c>
      <c r="QMR16" s="308" t="s">
        <v>53</v>
      </c>
      <c r="QMS16" s="308" t="s">
        <v>53</v>
      </c>
      <c r="QMT16" s="308" t="s">
        <v>53</v>
      </c>
      <c r="QMU16" s="308" t="s">
        <v>53</v>
      </c>
      <c r="QMV16" s="308" t="s">
        <v>53</v>
      </c>
      <c r="QMW16" s="308" t="s">
        <v>53</v>
      </c>
      <c r="QMX16" s="308" t="s">
        <v>53</v>
      </c>
      <c r="QMY16" s="308" t="s">
        <v>53</v>
      </c>
      <c r="QMZ16" s="308" t="s">
        <v>53</v>
      </c>
      <c r="QNA16" s="308" t="s">
        <v>53</v>
      </c>
      <c r="QNB16" s="308" t="s">
        <v>53</v>
      </c>
      <c r="QNC16" s="308" t="s">
        <v>53</v>
      </c>
      <c r="QND16" s="308" t="s">
        <v>53</v>
      </c>
      <c r="QNE16" s="308" t="s">
        <v>53</v>
      </c>
      <c r="QNF16" s="308" t="s">
        <v>53</v>
      </c>
      <c r="QNG16" s="308" t="s">
        <v>53</v>
      </c>
      <c r="QNH16" s="308" t="s">
        <v>53</v>
      </c>
      <c r="QNI16" s="308" t="s">
        <v>53</v>
      </c>
      <c r="QNJ16" s="308" t="s">
        <v>53</v>
      </c>
      <c r="QNK16" s="308" t="s">
        <v>53</v>
      </c>
      <c r="QNL16" s="308" t="s">
        <v>53</v>
      </c>
      <c r="QNM16" s="308" t="s">
        <v>53</v>
      </c>
      <c r="QNN16" s="308" t="s">
        <v>53</v>
      </c>
      <c r="QNO16" s="308" t="s">
        <v>53</v>
      </c>
      <c r="QNP16" s="308" t="s">
        <v>53</v>
      </c>
      <c r="QNQ16" s="308" t="s">
        <v>53</v>
      </c>
      <c r="QNR16" s="308" t="s">
        <v>53</v>
      </c>
      <c r="QNS16" s="308" t="s">
        <v>53</v>
      </c>
      <c r="QNT16" s="308" t="s">
        <v>53</v>
      </c>
      <c r="QNU16" s="308" t="s">
        <v>53</v>
      </c>
      <c r="QNV16" s="308" t="s">
        <v>53</v>
      </c>
      <c r="QNW16" s="308" t="s">
        <v>53</v>
      </c>
      <c r="QNX16" s="308" t="s">
        <v>53</v>
      </c>
      <c r="QNY16" s="308" t="s">
        <v>53</v>
      </c>
      <c r="QNZ16" s="308" t="s">
        <v>53</v>
      </c>
      <c r="QOA16" s="308" t="s">
        <v>53</v>
      </c>
      <c r="QOB16" s="308" t="s">
        <v>53</v>
      </c>
      <c r="QOC16" s="308" t="s">
        <v>53</v>
      </c>
      <c r="QOD16" s="308" t="s">
        <v>53</v>
      </c>
      <c r="QOE16" s="308" t="s">
        <v>53</v>
      </c>
      <c r="QOF16" s="308" t="s">
        <v>53</v>
      </c>
      <c r="QOG16" s="308" t="s">
        <v>53</v>
      </c>
      <c r="QOH16" s="308" t="s">
        <v>53</v>
      </c>
      <c r="QOI16" s="308" t="s">
        <v>53</v>
      </c>
      <c r="QOJ16" s="308" t="s">
        <v>53</v>
      </c>
      <c r="QOK16" s="308" t="s">
        <v>53</v>
      </c>
      <c r="QOL16" s="308" t="s">
        <v>53</v>
      </c>
      <c r="QOM16" s="308" t="s">
        <v>53</v>
      </c>
      <c r="QON16" s="308" t="s">
        <v>53</v>
      </c>
      <c r="QOO16" s="308" t="s">
        <v>53</v>
      </c>
      <c r="QOP16" s="308" t="s">
        <v>53</v>
      </c>
      <c r="QOQ16" s="308" t="s">
        <v>53</v>
      </c>
      <c r="QOR16" s="308" t="s">
        <v>53</v>
      </c>
      <c r="QOS16" s="308" t="s">
        <v>53</v>
      </c>
      <c r="QOT16" s="308" t="s">
        <v>53</v>
      </c>
      <c r="QOU16" s="308" t="s">
        <v>53</v>
      </c>
      <c r="QOV16" s="308" t="s">
        <v>53</v>
      </c>
      <c r="QOW16" s="308" t="s">
        <v>53</v>
      </c>
      <c r="QOX16" s="308" t="s">
        <v>53</v>
      </c>
      <c r="QOY16" s="308" t="s">
        <v>53</v>
      </c>
      <c r="QOZ16" s="308" t="s">
        <v>53</v>
      </c>
      <c r="QPA16" s="308" t="s">
        <v>53</v>
      </c>
      <c r="QPB16" s="308" t="s">
        <v>53</v>
      </c>
      <c r="QPC16" s="308" t="s">
        <v>53</v>
      </c>
      <c r="QPD16" s="308" t="s">
        <v>53</v>
      </c>
      <c r="QPE16" s="308" t="s">
        <v>53</v>
      </c>
      <c r="QPF16" s="308" t="s">
        <v>53</v>
      </c>
      <c r="QPG16" s="308" t="s">
        <v>53</v>
      </c>
      <c r="QPH16" s="308" t="s">
        <v>53</v>
      </c>
      <c r="QPI16" s="308" t="s">
        <v>53</v>
      </c>
      <c r="QPJ16" s="308" t="s">
        <v>53</v>
      </c>
      <c r="QPK16" s="308" t="s">
        <v>53</v>
      </c>
      <c r="QPL16" s="308" t="s">
        <v>53</v>
      </c>
      <c r="QPM16" s="308" t="s">
        <v>53</v>
      </c>
      <c r="QPN16" s="308" t="s">
        <v>53</v>
      </c>
      <c r="QPO16" s="308" t="s">
        <v>53</v>
      </c>
      <c r="QPP16" s="308" t="s">
        <v>53</v>
      </c>
      <c r="QPQ16" s="308" t="s">
        <v>53</v>
      </c>
      <c r="QPR16" s="308" t="s">
        <v>53</v>
      </c>
      <c r="QPS16" s="308" t="s">
        <v>53</v>
      </c>
      <c r="QPT16" s="308" t="s">
        <v>53</v>
      </c>
      <c r="QPU16" s="308" t="s">
        <v>53</v>
      </c>
      <c r="QPV16" s="308" t="s">
        <v>53</v>
      </c>
      <c r="QPW16" s="308" t="s">
        <v>53</v>
      </c>
      <c r="QPX16" s="308" t="s">
        <v>53</v>
      </c>
      <c r="QPY16" s="308" t="s">
        <v>53</v>
      </c>
      <c r="QPZ16" s="308" t="s">
        <v>53</v>
      </c>
      <c r="QQA16" s="308" t="s">
        <v>53</v>
      </c>
      <c r="QQB16" s="308" t="s">
        <v>53</v>
      </c>
      <c r="QQC16" s="308" t="s">
        <v>53</v>
      </c>
      <c r="QQD16" s="308" t="s">
        <v>53</v>
      </c>
      <c r="QQE16" s="308" t="s">
        <v>53</v>
      </c>
      <c r="QQF16" s="308" t="s">
        <v>53</v>
      </c>
      <c r="QQG16" s="308" t="s">
        <v>53</v>
      </c>
      <c r="QQH16" s="308" t="s">
        <v>53</v>
      </c>
      <c r="QQI16" s="308" t="s">
        <v>53</v>
      </c>
      <c r="QQJ16" s="308" t="s">
        <v>53</v>
      </c>
      <c r="QQK16" s="308" t="s">
        <v>53</v>
      </c>
      <c r="QQL16" s="308" t="s">
        <v>53</v>
      </c>
      <c r="QQM16" s="308" t="s">
        <v>53</v>
      </c>
      <c r="QQN16" s="308" t="s">
        <v>53</v>
      </c>
      <c r="QQO16" s="308" t="s">
        <v>53</v>
      </c>
      <c r="QQP16" s="308" t="s">
        <v>53</v>
      </c>
      <c r="QQQ16" s="308" t="s">
        <v>53</v>
      </c>
      <c r="QQR16" s="308" t="s">
        <v>53</v>
      </c>
      <c r="QQS16" s="308" t="s">
        <v>53</v>
      </c>
      <c r="QQT16" s="308" t="s">
        <v>53</v>
      </c>
      <c r="QQU16" s="308" t="s">
        <v>53</v>
      </c>
      <c r="QQV16" s="308" t="s">
        <v>53</v>
      </c>
      <c r="QQW16" s="308" t="s">
        <v>53</v>
      </c>
      <c r="QQX16" s="308" t="s">
        <v>53</v>
      </c>
      <c r="QQY16" s="308" t="s">
        <v>53</v>
      </c>
      <c r="QQZ16" s="308" t="s">
        <v>53</v>
      </c>
      <c r="QRA16" s="308" t="s">
        <v>53</v>
      </c>
      <c r="QRB16" s="308" t="s">
        <v>53</v>
      </c>
      <c r="QRC16" s="308" t="s">
        <v>53</v>
      </c>
      <c r="QRD16" s="308" t="s">
        <v>53</v>
      </c>
      <c r="QRE16" s="308" t="s">
        <v>53</v>
      </c>
      <c r="QRF16" s="308" t="s">
        <v>53</v>
      </c>
      <c r="QRG16" s="308" t="s">
        <v>53</v>
      </c>
      <c r="QRH16" s="308" t="s">
        <v>53</v>
      </c>
      <c r="QRI16" s="308" t="s">
        <v>53</v>
      </c>
      <c r="QRJ16" s="308" t="s">
        <v>53</v>
      </c>
      <c r="QRK16" s="308" t="s">
        <v>53</v>
      </c>
      <c r="QRL16" s="308" t="s">
        <v>53</v>
      </c>
      <c r="QRM16" s="308" t="s">
        <v>53</v>
      </c>
      <c r="QRN16" s="308" t="s">
        <v>53</v>
      </c>
      <c r="QRO16" s="308" t="s">
        <v>53</v>
      </c>
      <c r="QRP16" s="308" t="s">
        <v>53</v>
      </c>
      <c r="QRQ16" s="308" t="s">
        <v>53</v>
      </c>
      <c r="QRR16" s="308" t="s">
        <v>53</v>
      </c>
      <c r="QRS16" s="308" t="s">
        <v>53</v>
      </c>
      <c r="QRT16" s="308" t="s">
        <v>53</v>
      </c>
      <c r="QRU16" s="308" t="s">
        <v>53</v>
      </c>
      <c r="QRV16" s="308" t="s">
        <v>53</v>
      </c>
      <c r="QRW16" s="308" t="s">
        <v>53</v>
      </c>
      <c r="QRX16" s="308" t="s">
        <v>53</v>
      </c>
      <c r="QRY16" s="308" t="s">
        <v>53</v>
      </c>
      <c r="QRZ16" s="308" t="s">
        <v>53</v>
      </c>
      <c r="QSA16" s="308" t="s">
        <v>53</v>
      </c>
      <c r="QSB16" s="308" t="s">
        <v>53</v>
      </c>
      <c r="QSC16" s="308" t="s">
        <v>53</v>
      </c>
      <c r="QSD16" s="308" t="s">
        <v>53</v>
      </c>
      <c r="QSE16" s="308" t="s">
        <v>53</v>
      </c>
      <c r="QSF16" s="308" t="s">
        <v>53</v>
      </c>
      <c r="QSG16" s="308" t="s">
        <v>53</v>
      </c>
      <c r="QSH16" s="308" t="s">
        <v>53</v>
      </c>
      <c r="QSI16" s="308" t="s">
        <v>53</v>
      </c>
      <c r="QSJ16" s="308" t="s">
        <v>53</v>
      </c>
      <c r="QSK16" s="308" t="s">
        <v>53</v>
      </c>
      <c r="QSL16" s="308" t="s">
        <v>53</v>
      </c>
      <c r="QSM16" s="308" t="s">
        <v>53</v>
      </c>
      <c r="QSN16" s="308" t="s">
        <v>53</v>
      </c>
      <c r="QSO16" s="308" t="s">
        <v>53</v>
      </c>
      <c r="QSP16" s="308" t="s">
        <v>53</v>
      </c>
      <c r="QSQ16" s="308" t="s">
        <v>53</v>
      </c>
      <c r="QSR16" s="308" t="s">
        <v>53</v>
      </c>
      <c r="QSS16" s="308" t="s">
        <v>53</v>
      </c>
      <c r="QST16" s="308" t="s">
        <v>53</v>
      </c>
      <c r="QSU16" s="308" t="s">
        <v>53</v>
      </c>
      <c r="QSV16" s="308" t="s">
        <v>53</v>
      </c>
      <c r="QSW16" s="308" t="s">
        <v>53</v>
      </c>
      <c r="QSX16" s="308" t="s">
        <v>53</v>
      </c>
      <c r="QSY16" s="308" t="s">
        <v>53</v>
      </c>
      <c r="QSZ16" s="308" t="s">
        <v>53</v>
      </c>
      <c r="QTA16" s="308" t="s">
        <v>53</v>
      </c>
      <c r="QTB16" s="308" t="s">
        <v>53</v>
      </c>
      <c r="QTC16" s="308" t="s">
        <v>53</v>
      </c>
      <c r="QTD16" s="308" t="s">
        <v>53</v>
      </c>
      <c r="QTE16" s="308" t="s">
        <v>53</v>
      </c>
      <c r="QTF16" s="308" t="s">
        <v>53</v>
      </c>
      <c r="QTG16" s="308" t="s">
        <v>53</v>
      </c>
      <c r="QTH16" s="308" t="s">
        <v>53</v>
      </c>
      <c r="QTI16" s="308" t="s">
        <v>53</v>
      </c>
      <c r="QTJ16" s="308" t="s">
        <v>53</v>
      </c>
      <c r="QTK16" s="308" t="s">
        <v>53</v>
      </c>
      <c r="QTL16" s="308" t="s">
        <v>53</v>
      </c>
      <c r="QTM16" s="308" t="s">
        <v>53</v>
      </c>
      <c r="QTN16" s="308" t="s">
        <v>53</v>
      </c>
      <c r="QTO16" s="308" t="s">
        <v>53</v>
      </c>
      <c r="QTP16" s="308" t="s">
        <v>53</v>
      </c>
      <c r="QTQ16" s="308" t="s">
        <v>53</v>
      </c>
      <c r="QTR16" s="308" t="s">
        <v>53</v>
      </c>
      <c r="QTS16" s="308" t="s">
        <v>53</v>
      </c>
      <c r="QTT16" s="308" t="s">
        <v>53</v>
      </c>
      <c r="QTU16" s="308" t="s">
        <v>53</v>
      </c>
      <c r="QTV16" s="308" t="s">
        <v>53</v>
      </c>
      <c r="QTW16" s="308" t="s">
        <v>53</v>
      </c>
      <c r="QTX16" s="308" t="s">
        <v>53</v>
      </c>
      <c r="QTY16" s="308" t="s">
        <v>53</v>
      </c>
      <c r="QTZ16" s="308" t="s">
        <v>53</v>
      </c>
      <c r="QUA16" s="308" t="s">
        <v>53</v>
      </c>
      <c r="QUB16" s="308" t="s">
        <v>53</v>
      </c>
      <c r="QUC16" s="308" t="s">
        <v>53</v>
      </c>
      <c r="QUD16" s="308" t="s">
        <v>53</v>
      </c>
      <c r="QUE16" s="308" t="s">
        <v>53</v>
      </c>
      <c r="QUF16" s="308" t="s">
        <v>53</v>
      </c>
      <c r="QUG16" s="308" t="s">
        <v>53</v>
      </c>
      <c r="QUH16" s="308" t="s">
        <v>53</v>
      </c>
      <c r="QUI16" s="308" t="s">
        <v>53</v>
      </c>
      <c r="QUJ16" s="308" t="s">
        <v>53</v>
      </c>
      <c r="QUK16" s="308" t="s">
        <v>53</v>
      </c>
      <c r="QUL16" s="308" t="s">
        <v>53</v>
      </c>
      <c r="QUM16" s="308" t="s">
        <v>53</v>
      </c>
      <c r="QUN16" s="308" t="s">
        <v>53</v>
      </c>
      <c r="QUO16" s="308" t="s">
        <v>53</v>
      </c>
      <c r="QUP16" s="308" t="s">
        <v>53</v>
      </c>
      <c r="QUQ16" s="308" t="s">
        <v>53</v>
      </c>
      <c r="QUR16" s="308" t="s">
        <v>53</v>
      </c>
      <c r="QUS16" s="308" t="s">
        <v>53</v>
      </c>
      <c r="QUT16" s="308" t="s">
        <v>53</v>
      </c>
      <c r="QUU16" s="308" t="s">
        <v>53</v>
      </c>
      <c r="QUV16" s="308" t="s">
        <v>53</v>
      </c>
      <c r="QUW16" s="308" t="s">
        <v>53</v>
      </c>
      <c r="QUX16" s="308" t="s">
        <v>53</v>
      </c>
      <c r="QUY16" s="308" t="s">
        <v>53</v>
      </c>
      <c r="QUZ16" s="308" t="s">
        <v>53</v>
      </c>
      <c r="QVA16" s="308" t="s">
        <v>53</v>
      </c>
      <c r="QVB16" s="308" t="s">
        <v>53</v>
      </c>
      <c r="QVC16" s="308" t="s">
        <v>53</v>
      </c>
      <c r="QVD16" s="308" t="s">
        <v>53</v>
      </c>
      <c r="QVE16" s="308" t="s">
        <v>53</v>
      </c>
      <c r="QVF16" s="308" t="s">
        <v>53</v>
      </c>
      <c r="QVG16" s="308" t="s">
        <v>53</v>
      </c>
      <c r="QVH16" s="308" t="s">
        <v>53</v>
      </c>
      <c r="QVI16" s="308" t="s">
        <v>53</v>
      </c>
      <c r="QVJ16" s="308" t="s">
        <v>53</v>
      </c>
      <c r="QVK16" s="308" t="s">
        <v>53</v>
      </c>
      <c r="QVL16" s="308" t="s">
        <v>53</v>
      </c>
      <c r="QVM16" s="308" t="s">
        <v>53</v>
      </c>
      <c r="QVN16" s="308" t="s">
        <v>53</v>
      </c>
      <c r="QVO16" s="308" t="s">
        <v>53</v>
      </c>
      <c r="QVP16" s="308" t="s">
        <v>53</v>
      </c>
      <c r="QVQ16" s="308" t="s">
        <v>53</v>
      </c>
      <c r="QVR16" s="308" t="s">
        <v>53</v>
      </c>
      <c r="QVS16" s="308" t="s">
        <v>53</v>
      </c>
      <c r="QVT16" s="308" t="s">
        <v>53</v>
      </c>
      <c r="QVU16" s="308" t="s">
        <v>53</v>
      </c>
      <c r="QVV16" s="308" t="s">
        <v>53</v>
      </c>
      <c r="QVW16" s="308" t="s">
        <v>53</v>
      </c>
      <c r="QVX16" s="308" t="s">
        <v>53</v>
      </c>
      <c r="QVY16" s="308" t="s">
        <v>53</v>
      </c>
      <c r="QVZ16" s="308" t="s">
        <v>53</v>
      </c>
      <c r="QWA16" s="308" t="s">
        <v>53</v>
      </c>
      <c r="QWB16" s="308" t="s">
        <v>53</v>
      </c>
      <c r="QWC16" s="308" t="s">
        <v>53</v>
      </c>
      <c r="QWD16" s="308" t="s">
        <v>53</v>
      </c>
      <c r="QWE16" s="308" t="s">
        <v>53</v>
      </c>
      <c r="QWF16" s="308" t="s">
        <v>53</v>
      </c>
      <c r="QWG16" s="308" t="s">
        <v>53</v>
      </c>
      <c r="QWH16" s="308" t="s">
        <v>53</v>
      </c>
      <c r="QWI16" s="308" t="s">
        <v>53</v>
      </c>
      <c r="QWJ16" s="308" t="s">
        <v>53</v>
      </c>
      <c r="QWK16" s="308" t="s">
        <v>53</v>
      </c>
      <c r="QWL16" s="308" t="s">
        <v>53</v>
      </c>
      <c r="QWM16" s="308" t="s">
        <v>53</v>
      </c>
      <c r="QWN16" s="308" t="s">
        <v>53</v>
      </c>
      <c r="QWO16" s="308" t="s">
        <v>53</v>
      </c>
      <c r="QWP16" s="308" t="s">
        <v>53</v>
      </c>
      <c r="QWQ16" s="308" t="s">
        <v>53</v>
      </c>
      <c r="QWR16" s="308" t="s">
        <v>53</v>
      </c>
      <c r="QWS16" s="308" t="s">
        <v>53</v>
      </c>
      <c r="QWT16" s="308" t="s">
        <v>53</v>
      </c>
      <c r="QWU16" s="308" t="s">
        <v>53</v>
      </c>
      <c r="QWV16" s="308" t="s">
        <v>53</v>
      </c>
      <c r="QWW16" s="308" t="s">
        <v>53</v>
      </c>
      <c r="QWX16" s="308" t="s">
        <v>53</v>
      </c>
      <c r="QWY16" s="308" t="s">
        <v>53</v>
      </c>
      <c r="QWZ16" s="308" t="s">
        <v>53</v>
      </c>
      <c r="QXA16" s="308" t="s">
        <v>53</v>
      </c>
      <c r="QXB16" s="308" t="s">
        <v>53</v>
      </c>
      <c r="QXC16" s="308" t="s">
        <v>53</v>
      </c>
      <c r="QXD16" s="308" t="s">
        <v>53</v>
      </c>
      <c r="QXE16" s="308" t="s">
        <v>53</v>
      </c>
      <c r="QXF16" s="308" t="s">
        <v>53</v>
      </c>
      <c r="QXG16" s="308" t="s">
        <v>53</v>
      </c>
      <c r="QXH16" s="308" t="s">
        <v>53</v>
      </c>
      <c r="QXI16" s="308" t="s">
        <v>53</v>
      </c>
      <c r="QXJ16" s="308" t="s">
        <v>53</v>
      </c>
      <c r="QXK16" s="308" t="s">
        <v>53</v>
      </c>
      <c r="QXL16" s="308" t="s">
        <v>53</v>
      </c>
      <c r="QXM16" s="308" t="s">
        <v>53</v>
      </c>
      <c r="QXN16" s="308" t="s">
        <v>53</v>
      </c>
      <c r="QXO16" s="308" t="s">
        <v>53</v>
      </c>
      <c r="QXP16" s="308" t="s">
        <v>53</v>
      </c>
      <c r="QXQ16" s="308" t="s">
        <v>53</v>
      </c>
      <c r="QXR16" s="308" t="s">
        <v>53</v>
      </c>
      <c r="QXS16" s="308" t="s">
        <v>53</v>
      </c>
      <c r="QXT16" s="308" t="s">
        <v>53</v>
      </c>
      <c r="QXU16" s="308" t="s">
        <v>53</v>
      </c>
      <c r="QXV16" s="308" t="s">
        <v>53</v>
      </c>
      <c r="QXW16" s="308" t="s">
        <v>53</v>
      </c>
      <c r="QXX16" s="308" t="s">
        <v>53</v>
      </c>
      <c r="QXY16" s="308" t="s">
        <v>53</v>
      </c>
      <c r="QXZ16" s="308" t="s">
        <v>53</v>
      </c>
      <c r="QYA16" s="308" t="s">
        <v>53</v>
      </c>
      <c r="QYB16" s="308" t="s">
        <v>53</v>
      </c>
      <c r="QYC16" s="308" t="s">
        <v>53</v>
      </c>
      <c r="QYD16" s="308" t="s">
        <v>53</v>
      </c>
      <c r="QYE16" s="308" t="s">
        <v>53</v>
      </c>
      <c r="QYF16" s="308" t="s">
        <v>53</v>
      </c>
      <c r="QYG16" s="308" t="s">
        <v>53</v>
      </c>
      <c r="QYH16" s="308" t="s">
        <v>53</v>
      </c>
      <c r="QYI16" s="308" t="s">
        <v>53</v>
      </c>
      <c r="QYJ16" s="308" t="s">
        <v>53</v>
      </c>
      <c r="QYK16" s="308" t="s">
        <v>53</v>
      </c>
      <c r="QYL16" s="308" t="s">
        <v>53</v>
      </c>
      <c r="QYM16" s="308" t="s">
        <v>53</v>
      </c>
      <c r="QYN16" s="308" t="s">
        <v>53</v>
      </c>
      <c r="QYO16" s="308" t="s">
        <v>53</v>
      </c>
      <c r="QYP16" s="308" t="s">
        <v>53</v>
      </c>
      <c r="QYQ16" s="308" t="s">
        <v>53</v>
      </c>
      <c r="QYR16" s="308" t="s">
        <v>53</v>
      </c>
      <c r="QYS16" s="308" t="s">
        <v>53</v>
      </c>
      <c r="QYT16" s="308" t="s">
        <v>53</v>
      </c>
      <c r="QYU16" s="308" t="s">
        <v>53</v>
      </c>
      <c r="QYV16" s="308" t="s">
        <v>53</v>
      </c>
      <c r="QYW16" s="308" t="s">
        <v>53</v>
      </c>
      <c r="QYX16" s="308" t="s">
        <v>53</v>
      </c>
      <c r="QYY16" s="308" t="s">
        <v>53</v>
      </c>
      <c r="QYZ16" s="308" t="s">
        <v>53</v>
      </c>
      <c r="QZA16" s="308" t="s">
        <v>53</v>
      </c>
      <c r="QZB16" s="308" t="s">
        <v>53</v>
      </c>
      <c r="QZC16" s="308" t="s">
        <v>53</v>
      </c>
      <c r="QZD16" s="308" t="s">
        <v>53</v>
      </c>
      <c r="QZE16" s="308" t="s">
        <v>53</v>
      </c>
      <c r="QZF16" s="308" t="s">
        <v>53</v>
      </c>
      <c r="QZG16" s="308" t="s">
        <v>53</v>
      </c>
      <c r="QZH16" s="308" t="s">
        <v>53</v>
      </c>
      <c r="QZI16" s="308" t="s">
        <v>53</v>
      </c>
      <c r="QZJ16" s="308" t="s">
        <v>53</v>
      </c>
      <c r="QZK16" s="308" t="s">
        <v>53</v>
      </c>
      <c r="QZL16" s="308" t="s">
        <v>53</v>
      </c>
      <c r="QZM16" s="308" t="s">
        <v>53</v>
      </c>
      <c r="QZN16" s="308" t="s">
        <v>53</v>
      </c>
      <c r="QZO16" s="308" t="s">
        <v>53</v>
      </c>
      <c r="QZP16" s="308" t="s">
        <v>53</v>
      </c>
      <c r="QZQ16" s="308" t="s">
        <v>53</v>
      </c>
      <c r="QZR16" s="308" t="s">
        <v>53</v>
      </c>
      <c r="QZS16" s="308" t="s">
        <v>53</v>
      </c>
      <c r="QZT16" s="308" t="s">
        <v>53</v>
      </c>
      <c r="QZU16" s="308" t="s">
        <v>53</v>
      </c>
      <c r="QZV16" s="308" t="s">
        <v>53</v>
      </c>
      <c r="QZW16" s="308" t="s">
        <v>53</v>
      </c>
      <c r="QZX16" s="308" t="s">
        <v>53</v>
      </c>
      <c r="QZY16" s="308" t="s">
        <v>53</v>
      </c>
      <c r="QZZ16" s="308" t="s">
        <v>53</v>
      </c>
      <c r="RAA16" s="308" t="s">
        <v>53</v>
      </c>
      <c r="RAB16" s="308" t="s">
        <v>53</v>
      </c>
      <c r="RAC16" s="308" t="s">
        <v>53</v>
      </c>
      <c r="RAD16" s="308" t="s">
        <v>53</v>
      </c>
      <c r="RAE16" s="308" t="s">
        <v>53</v>
      </c>
      <c r="RAF16" s="308" t="s">
        <v>53</v>
      </c>
      <c r="RAG16" s="308" t="s">
        <v>53</v>
      </c>
      <c r="RAH16" s="308" t="s">
        <v>53</v>
      </c>
      <c r="RAI16" s="308" t="s">
        <v>53</v>
      </c>
      <c r="RAJ16" s="308" t="s">
        <v>53</v>
      </c>
      <c r="RAK16" s="308" t="s">
        <v>53</v>
      </c>
      <c r="RAL16" s="308" t="s">
        <v>53</v>
      </c>
      <c r="RAM16" s="308" t="s">
        <v>53</v>
      </c>
      <c r="RAN16" s="308" t="s">
        <v>53</v>
      </c>
      <c r="RAO16" s="308" t="s">
        <v>53</v>
      </c>
      <c r="RAP16" s="308" t="s">
        <v>53</v>
      </c>
      <c r="RAQ16" s="308" t="s">
        <v>53</v>
      </c>
      <c r="RAR16" s="308" t="s">
        <v>53</v>
      </c>
      <c r="RAS16" s="308" t="s">
        <v>53</v>
      </c>
      <c r="RAT16" s="308" t="s">
        <v>53</v>
      </c>
      <c r="RAU16" s="308" t="s">
        <v>53</v>
      </c>
      <c r="RAV16" s="308" t="s">
        <v>53</v>
      </c>
      <c r="RAW16" s="308" t="s">
        <v>53</v>
      </c>
      <c r="RAX16" s="308" t="s">
        <v>53</v>
      </c>
      <c r="RAY16" s="308" t="s">
        <v>53</v>
      </c>
      <c r="RAZ16" s="308" t="s">
        <v>53</v>
      </c>
      <c r="RBA16" s="308" t="s">
        <v>53</v>
      </c>
      <c r="RBB16" s="308" t="s">
        <v>53</v>
      </c>
      <c r="RBC16" s="308" t="s">
        <v>53</v>
      </c>
      <c r="RBD16" s="308" t="s">
        <v>53</v>
      </c>
      <c r="RBE16" s="308" t="s">
        <v>53</v>
      </c>
      <c r="RBF16" s="308" t="s">
        <v>53</v>
      </c>
      <c r="RBG16" s="308" t="s">
        <v>53</v>
      </c>
      <c r="RBH16" s="308" t="s">
        <v>53</v>
      </c>
      <c r="RBI16" s="308" t="s">
        <v>53</v>
      </c>
      <c r="RBJ16" s="308" t="s">
        <v>53</v>
      </c>
      <c r="RBK16" s="308" t="s">
        <v>53</v>
      </c>
      <c r="RBL16" s="308" t="s">
        <v>53</v>
      </c>
      <c r="RBM16" s="308" t="s">
        <v>53</v>
      </c>
      <c r="RBN16" s="308" t="s">
        <v>53</v>
      </c>
      <c r="RBO16" s="308" t="s">
        <v>53</v>
      </c>
      <c r="RBP16" s="308" t="s">
        <v>53</v>
      </c>
      <c r="RBQ16" s="308" t="s">
        <v>53</v>
      </c>
      <c r="RBR16" s="308" t="s">
        <v>53</v>
      </c>
      <c r="RBS16" s="308" t="s">
        <v>53</v>
      </c>
      <c r="RBT16" s="308" t="s">
        <v>53</v>
      </c>
      <c r="RBU16" s="308" t="s">
        <v>53</v>
      </c>
      <c r="RBV16" s="308" t="s">
        <v>53</v>
      </c>
      <c r="RBW16" s="308" t="s">
        <v>53</v>
      </c>
      <c r="RBX16" s="308" t="s">
        <v>53</v>
      </c>
      <c r="RBY16" s="308" t="s">
        <v>53</v>
      </c>
      <c r="RBZ16" s="308" t="s">
        <v>53</v>
      </c>
      <c r="RCA16" s="308" t="s">
        <v>53</v>
      </c>
      <c r="RCB16" s="308" t="s">
        <v>53</v>
      </c>
      <c r="RCC16" s="308" t="s">
        <v>53</v>
      </c>
      <c r="RCD16" s="308" t="s">
        <v>53</v>
      </c>
      <c r="RCE16" s="308" t="s">
        <v>53</v>
      </c>
      <c r="RCF16" s="308" t="s">
        <v>53</v>
      </c>
      <c r="RCG16" s="308" t="s">
        <v>53</v>
      </c>
      <c r="RCH16" s="308" t="s">
        <v>53</v>
      </c>
      <c r="RCI16" s="308" t="s">
        <v>53</v>
      </c>
      <c r="RCJ16" s="308" t="s">
        <v>53</v>
      </c>
      <c r="RCK16" s="308" t="s">
        <v>53</v>
      </c>
      <c r="RCL16" s="308" t="s">
        <v>53</v>
      </c>
      <c r="RCM16" s="308" t="s">
        <v>53</v>
      </c>
      <c r="RCN16" s="308" t="s">
        <v>53</v>
      </c>
      <c r="RCO16" s="308" t="s">
        <v>53</v>
      </c>
      <c r="RCP16" s="308" t="s">
        <v>53</v>
      </c>
      <c r="RCQ16" s="308" t="s">
        <v>53</v>
      </c>
      <c r="RCR16" s="308" t="s">
        <v>53</v>
      </c>
      <c r="RCS16" s="308" t="s">
        <v>53</v>
      </c>
      <c r="RCT16" s="308" t="s">
        <v>53</v>
      </c>
      <c r="RCU16" s="308" t="s">
        <v>53</v>
      </c>
      <c r="RCV16" s="308" t="s">
        <v>53</v>
      </c>
      <c r="RCW16" s="308" t="s">
        <v>53</v>
      </c>
      <c r="RCX16" s="308" t="s">
        <v>53</v>
      </c>
      <c r="RCY16" s="308" t="s">
        <v>53</v>
      </c>
      <c r="RCZ16" s="308" t="s">
        <v>53</v>
      </c>
      <c r="RDA16" s="308" t="s">
        <v>53</v>
      </c>
      <c r="RDB16" s="308" t="s">
        <v>53</v>
      </c>
      <c r="RDC16" s="308" t="s">
        <v>53</v>
      </c>
      <c r="RDD16" s="308" t="s">
        <v>53</v>
      </c>
      <c r="RDE16" s="308" t="s">
        <v>53</v>
      </c>
      <c r="RDF16" s="308" t="s">
        <v>53</v>
      </c>
      <c r="RDG16" s="308" t="s">
        <v>53</v>
      </c>
      <c r="RDH16" s="308" t="s">
        <v>53</v>
      </c>
      <c r="RDI16" s="308" t="s">
        <v>53</v>
      </c>
      <c r="RDJ16" s="308" t="s">
        <v>53</v>
      </c>
      <c r="RDK16" s="308" t="s">
        <v>53</v>
      </c>
      <c r="RDL16" s="308" t="s">
        <v>53</v>
      </c>
      <c r="RDM16" s="308" t="s">
        <v>53</v>
      </c>
      <c r="RDN16" s="308" t="s">
        <v>53</v>
      </c>
      <c r="RDO16" s="308" t="s">
        <v>53</v>
      </c>
      <c r="RDP16" s="308" t="s">
        <v>53</v>
      </c>
      <c r="RDQ16" s="308" t="s">
        <v>53</v>
      </c>
      <c r="RDR16" s="308" t="s">
        <v>53</v>
      </c>
      <c r="RDS16" s="308" t="s">
        <v>53</v>
      </c>
      <c r="RDT16" s="308" t="s">
        <v>53</v>
      </c>
      <c r="RDU16" s="308" t="s">
        <v>53</v>
      </c>
      <c r="RDV16" s="308" t="s">
        <v>53</v>
      </c>
      <c r="RDW16" s="308" t="s">
        <v>53</v>
      </c>
      <c r="RDX16" s="308" t="s">
        <v>53</v>
      </c>
      <c r="RDY16" s="308" t="s">
        <v>53</v>
      </c>
      <c r="RDZ16" s="308" t="s">
        <v>53</v>
      </c>
      <c r="REA16" s="308" t="s">
        <v>53</v>
      </c>
      <c r="REB16" s="308" t="s">
        <v>53</v>
      </c>
      <c r="REC16" s="308" t="s">
        <v>53</v>
      </c>
      <c r="RED16" s="308" t="s">
        <v>53</v>
      </c>
      <c r="REE16" s="308" t="s">
        <v>53</v>
      </c>
      <c r="REF16" s="308" t="s">
        <v>53</v>
      </c>
      <c r="REG16" s="308" t="s">
        <v>53</v>
      </c>
      <c r="REH16" s="308" t="s">
        <v>53</v>
      </c>
      <c r="REI16" s="308" t="s">
        <v>53</v>
      </c>
      <c r="REJ16" s="308" t="s">
        <v>53</v>
      </c>
      <c r="REK16" s="308" t="s">
        <v>53</v>
      </c>
      <c r="REL16" s="308" t="s">
        <v>53</v>
      </c>
      <c r="REM16" s="308" t="s">
        <v>53</v>
      </c>
      <c r="REN16" s="308" t="s">
        <v>53</v>
      </c>
      <c r="REO16" s="308" t="s">
        <v>53</v>
      </c>
      <c r="REP16" s="308" t="s">
        <v>53</v>
      </c>
      <c r="REQ16" s="308" t="s">
        <v>53</v>
      </c>
      <c r="RER16" s="308" t="s">
        <v>53</v>
      </c>
      <c r="RES16" s="308" t="s">
        <v>53</v>
      </c>
      <c r="RET16" s="308" t="s">
        <v>53</v>
      </c>
      <c r="REU16" s="308" t="s">
        <v>53</v>
      </c>
      <c r="REV16" s="308" t="s">
        <v>53</v>
      </c>
      <c r="REW16" s="308" t="s">
        <v>53</v>
      </c>
      <c r="REX16" s="308" t="s">
        <v>53</v>
      </c>
      <c r="REY16" s="308" t="s">
        <v>53</v>
      </c>
      <c r="REZ16" s="308" t="s">
        <v>53</v>
      </c>
      <c r="RFA16" s="308" t="s">
        <v>53</v>
      </c>
      <c r="RFB16" s="308" t="s">
        <v>53</v>
      </c>
      <c r="RFC16" s="308" t="s">
        <v>53</v>
      </c>
      <c r="RFD16" s="308" t="s">
        <v>53</v>
      </c>
      <c r="RFE16" s="308" t="s">
        <v>53</v>
      </c>
      <c r="RFF16" s="308" t="s">
        <v>53</v>
      </c>
      <c r="RFG16" s="308" t="s">
        <v>53</v>
      </c>
      <c r="RFH16" s="308" t="s">
        <v>53</v>
      </c>
      <c r="RFI16" s="308" t="s">
        <v>53</v>
      </c>
      <c r="RFJ16" s="308" t="s">
        <v>53</v>
      </c>
      <c r="RFK16" s="308" t="s">
        <v>53</v>
      </c>
      <c r="RFL16" s="308" t="s">
        <v>53</v>
      </c>
      <c r="RFM16" s="308" t="s">
        <v>53</v>
      </c>
      <c r="RFN16" s="308" t="s">
        <v>53</v>
      </c>
      <c r="RFO16" s="308" t="s">
        <v>53</v>
      </c>
      <c r="RFP16" s="308" t="s">
        <v>53</v>
      </c>
      <c r="RFQ16" s="308" t="s">
        <v>53</v>
      </c>
      <c r="RFR16" s="308" t="s">
        <v>53</v>
      </c>
      <c r="RFS16" s="308" t="s">
        <v>53</v>
      </c>
      <c r="RFT16" s="308" t="s">
        <v>53</v>
      </c>
      <c r="RFU16" s="308" t="s">
        <v>53</v>
      </c>
      <c r="RFV16" s="308" t="s">
        <v>53</v>
      </c>
      <c r="RFW16" s="308" t="s">
        <v>53</v>
      </c>
      <c r="RFX16" s="308" t="s">
        <v>53</v>
      </c>
      <c r="RFY16" s="308" t="s">
        <v>53</v>
      </c>
      <c r="RFZ16" s="308" t="s">
        <v>53</v>
      </c>
      <c r="RGA16" s="308" t="s">
        <v>53</v>
      </c>
      <c r="RGB16" s="308" t="s">
        <v>53</v>
      </c>
      <c r="RGC16" s="308" t="s">
        <v>53</v>
      </c>
      <c r="RGD16" s="308" t="s">
        <v>53</v>
      </c>
      <c r="RGE16" s="308" t="s">
        <v>53</v>
      </c>
      <c r="RGF16" s="308" t="s">
        <v>53</v>
      </c>
      <c r="RGG16" s="308" t="s">
        <v>53</v>
      </c>
      <c r="RGH16" s="308" t="s">
        <v>53</v>
      </c>
      <c r="RGI16" s="308" t="s">
        <v>53</v>
      </c>
      <c r="RGJ16" s="308" t="s">
        <v>53</v>
      </c>
      <c r="RGK16" s="308" t="s">
        <v>53</v>
      </c>
      <c r="RGL16" s="308" t="s">
        <v>53</v>
      </c>
      <c r="RGM16" s="308" t="s">
        <v>53</v>
      </c>
      <c r="RGN16" s="308" t="s">
        <v>53</v>
      </c>
      <c r="RGO16" s="308" t="s">
        <v>53</v>
      </c>
      <c r="RGP16" s="308" t="s">
        <v>53</v>
      </c>
      <c r="RGQ16" s="308" t="s">
        <v>53</v>
      </c>
      <c r="RGR16" s="308" t="s">
        <v>53</v>
      </c>
      <c r="RGS16" s="308" t="s">
        <v>53</v>
      </c>
      <c r="RGT16" s="308" t="s">
        <v>53</v>
      </c>
      <c r="RGU16" s="308" t="s">
        <v>53</v>
      </c>
      <c r="RGV16" s="308" t="s">
        <v>53</v>
      </c>
      <c r="RGW16" s="308" t="s">
        <v>53</v>
      </c>
      <c r="RGX16" s="308" t="s">
        <v>53</v>
      </c>
      <c r="RGY16" s="308" t="s">
        <v>53</v>
      </c>
      <c r="RGZ16" s="308" t="s">
        <v>53</v>
      </c>
      <c r="RHA16" s="308" t="s">
        <v>53</v>
      </c>
      <c r="RHB16" s="308" t="s">
        <v>53</v>
      </c>
      <c r="RHC16" s="308" t="s">
        <v>53</v>
      </c>
      <c r="RHD16" s="308" t="s">
        <v>53</v>
      </c>
      <c r="RHE16" s="308" t="s">
        <v>53</v>
      </c>
      <c r="RHF16" s="308" t="s">
        <v>53</v>
      </c>
      <c r="RHG16" s="308" t="s">
        <v>53</v>
      </c>
      <c r="RHH16" s="308" t="s">
        <v>53</v>
      </c>
      <c r="RHI16" s="308" t="s">
        <v>53</v>
      </c>
      <c r="RHJ16" s="308" t="s">
        <v>53</v>
      </c>
      <c r="RHK16" s="308" t="s">
        <v>53</v>
      </c>
      <c r="RHL16" s="308" t="s">
        <v>53</v>
      </c>
      <c r="RHM16" s="308" t="s">
        <v>53</v>
      </c>
      <c r="RHN16" s="308" t="s">
        <v>53</v>
      </c>
      <c r="RHO16" s="308" t="s">
        <v>53</v>
      </c>
      <c r="RHP16" s="308" t="s">
        <v>53</v>
      </c>
      <c r="RHQ16" s="308" t="s">
        <v>53</v>
      </c>
      <c r="RHR16" s="308" t="s">
        <v>53</v>
      </c>
      <c r="RHS16" s="308" t="s">
        <v>53</v>
      </c>
      <c r="RHT16" s="308" t="s">
        <v>53</v>
      </c>
      <c r="RHU16" s="308" t="s">
        <v>53</v>
      </c>
      <c r="RHV16" s="308" t="s">
        <v>53</v>
      </c>
      <c r="RHW16" s="308" t="s">
        <v>53</v>
      </c>
      <c r="RHX16" s="308" t="s">
        <v>53</v>
      </c>
      <c r="RHY16" s="308" t="s">
        <v>53</v>
      </c>
      <c r="RHZ16" s="308" t="s">
        <v>53</v>
      </c>
      <c r="RIA16" s="308" t="s">
        <v>53</v>
      </c>
      <c r="RIB16" s="308" t="s">
        <v>53</v>
      </c>
      <c r="RIC16" s="308" t="s">
        <v>53</v>
      </c>
      <c r="RID16" s="308" t="s">
        <v>53</v>
      </c>
      <c r="RIE16" s="308" t="s">
        <v>53</v>
      </c>
      <c r="RIF16" s="308" t="s">
        <v>53</v>
      </c>
      <c r="RIG16" s="308" t="s">
        <v>53</v>
      </c>
      <c r="RIH16" s="308" t="s">
        <v>53</v>
      </c>
      <c r="RII16" s="308" t="s">
        <v>53</v>
      </c>
      <c r="RIJ16" s="308" t="s">
        <v>53</v>
      </c>
      <c r="RIK16" s="308" t="s">
        <v>53</v>
      </c>
      <c r="RIL16" s="308" t="s">
        <v>53</v>
      </c>
      <c r="RIM16" s="308" t="s">
        <v>53</v>
      </c>
      <c r="RIN16" s="308" t="s">
        <v>53</v>
      </c>
      <c r="RIO16" s="308" t="s">
        <v>53</v>
      </c>
      <c r="RIP16" s="308" t="s">
        <v>53</v>
      </c>
      <c r="RIQ16" s="308" t="s">
        <v>53</v>
      </c>
      <c r="RIR16" s="308" t="s">
        <v>53</v>
      </c>
      <c r="RIS16" s="308" t="s">
        <v>53</v>
      </c>
      <c r="RIT16" s="308" t="s">
        <v>53</v>
      </c>
      <c r="RIU16" s="308" t="s">
        <v>53</v>
      </c>
      <c r="RIV16" s="308" t="s">
        <v>53</v>
      </c>
      <c r="RIW16" s="308" t="s">
        <v>53</v>
      </c>
      <c r="RIX16" s="308" t="s">
        <v>53</v>
      </c>
      <c r="RIY16" s="308" t="s">
        <v>53</v>
      </c>
      <c r="RIZ16" s="308" t="s">
        <v>53</v>
      </c>
      <c r="RJA16" s="308" t="s">
        <v>53</v>
      </c>
      <c r="RJB16" s="308" t="s">
        <v>53</v>
      </c>
      <c r="RJC16" s="308" t="s">
        <v>53</v>
      </c>
      <c r="RJD16" s="308" t="s">
        <v>53</v>
      </c>
      <c r="RJE16" s="308" t="s">
        <v>53</v>
      </c>
      <c r="RJF16" s="308" t="s">
        <v>53</v>
      </c>
      <c r="RJG16" s="308" t="s">
        <v>53</v>
      </c>
      <c r="RJH16" s="308" t="s">
        <v>53</v>
      </c>
      <c r="RJI16" s="308" t="s">
        <v>53</v>
      </c>
      <c r="RJJ16" s="308" t="s">
        <v>53</v>
      </c>
      <c r="RJK16" s="308" t="s">
        <v>53</v>
      </c>
      <c r="RJL16" s="308" t="s">
        <v>53</v>
      </c>
      <c r="RJM16" s="308" t="s">
        <v>53</v>
      </c>
      <c r="RJN16" s="308" t="s">
        <v>53</v>
      </c>
      <c r="RJO16" s="308" t="s">
        <v>53</v>
      </c>
      <c r="RJP16" s="308" t="s">
        <v>53</v>
      </c>
      <c r="RJQ16" s="308" t="s">
        <v>53</v>
      </c>
      <c r="RJR16" s="308" t="s">
        <v>53</v>
      </c>
      <c r="RJS16" s="308" t="s">
        <v>53</v>
      </c>
      <c r="RJT16" s="308" t="s">
        <v>53</v>
      </c>
      <c r="RJU16" s="308" t="s">
        <v>53</v>
      </c>
      <c r="RJV16" s="308" t="s">
        <v>53</v>
      </c>
      <c r="RJW16" s="308" t="s">
        <v>53</v>
      </c>
      <c r="RJX16" s="308" t="s">
        <v>53</v>
      </c>
      <c r="RJY16" s="308" t="s">
        <v>53</v>
      </c>
      <c r="RJZ16" s="308" t="s">
        <v>53</v>
      </c>
      <c r="RKA16" s="308" t="s">
        <v>53</v>
      </c>
      <c r="RKB16" s="308" t="s">
        <v>53</v>
      </c>
      <c r="RKC16" s="308" t="s">
        <v>53</v>
      </c>
      <c r="RKD16" s="308" t="s">
        <v>53</v>
      </c>
      <c r="RKE16" s="308" t="s">
        <v>53</v>
      </c>
      <c r="RKF16" s="308" t="s">
        <v>53</v>
      </c>
      <c r="RKG16" s="308" t="s">
        <v>53</v>
      </c>
      <c r="RKH16" s="308" t="s">
        <v>53</v>
      </c>
      <c r="RKI16" s="308" t="s">
        <v>53</v>
      </c>
      <c r="RKJ16" s="308" t="s">
        <v>53</v>
      </c>
      <c r="RKK16" s="308" t="s">
        <v>53</v>
      </c>
      <c r="RKL16" s="308" t="s">
        <v>53</v>
      </c>
      <c r="RKM16" s="308" t="s">
        <v>53</v>
      </c>
      <c r="RKN16" s="308" t="s">
        <v>53</v>
      </c>
      <c r="RKO16" s="308" t="s">
        <v>53</v>
      </c>
      <c r="RKP16" s="308" t="s">
        <v>53</v>
      </c>
      <c r="RKQ16" s="308" t="s">
        <v>53</v>
      </c>
      <c r="RKR16" s="308" t="s">
        <v>53</v>
      </c>
      <c r="RKS16" s="308" t="s">
        <v>53</v>
      </c>
      <c r="RKT16" s="308" t="s">
        <v>53</v>
      </c>
      <c r="RKU16" s="308" t="s">
        <v>53</v>
      </c>
      <c r="RKV16" s="308" t="s">
        <v>53</v>
      </c>
      <c r="RKW16" s="308" t="s">
        <v>53</v>
      </c>
      <c r="RKX16" s="308" t="s">
        <v>53</v>
      </c>
      <c r="RKY16" s="308" t="s">
        <v>53</v>
      </c>
      <c r="RKZ16" s="308" t="s">
        <v>53</v>
      </c>
      <c r="RLA16" s="308" t="s">
        <v>53</v>
      </c>
      <c r="RLB16" s="308" t="s">
        <v>53</v>
      </c>
      <c r="RLC16" s="308" t="s">
        <v>53</v>
      </c>
      <c r="RLD16" s="308" t="s">
        <v>53</v>
      </c>
      <c r="RLE16" s="308" t="s">
        <v>53</v>
      </c>
      <c r="RLF16" s="308" t="s">
        <v>53</v>
      </c>
      <c r="RLG16" s="308" t="s">
        <v>53</v>
      </c>
      <c r="RLH16" s="308" t="s">
        <v>53</v>
      </c>
      <c r="RLI16" s="308" t="s">
        <v>53</v>
      </c>
      <c r="RLJ16" s="308" t="s">
        <v>53</v>
      </c>
      <c r="RLK16" s="308" t="s">
        <v>53</v>
      </c>
      <c r="RLL16" s="308" t="s">
        <v>53</v>
      </c>
      <c r="RLM16" s="308" t="s">
        <v>53</v>
      </c>
      <c r="RLN16" s="308" t="s">
        <v>53</v>
      </c>
      <c r="RLO16" s="308" t="s">
        <v>53</v>
      </c>
      <c r="RLP16" s="308" t="s">
        <v>53</v>
      </c>
      <c r="RLQ16" s="308" t="s">
        <v>53</v>
      </c>
      <c r="RLR16" s="308" t="s">
        <v>53</v>
      </c>
      <c r="RLS16" s="308" t="s">
        <v>53</v>
      </c>
      <c r="RLT16" s="308" t="s">
        <v>53</v>
      </c>
      <c r="RLU16" s="308" t="s">
        <v>53</v>
      </c>
      <c r="RLV16" s="308" t="s">
        <v>53</v>
      </c>
      <c r="RLW16" s="308" t="s">
        <v>53</v>
      </c>
      <c r="RLX16" s="308" t="s">
        <v>53</v>
      </c>
      <c r="RLY16" s="308" t="s">
        <v>53</v>
      </c>
      <c r="RLZ16" s="308" t="s">
        <v>53</v>
      </c>
      <c r="RMA16" s="308" t="s">
        <v>53</v>
      </c>
      <c r="RMB16" s="308" t="s">
        <v>53</v>
      </c>
      <c r="RMC16" s="308" t="s">
        <v>53</v>
      </c>
      <c r="RMD16" s="308" t="s">
        <v>53</v>
      </c>
      <c r="RME16" s="308" t="s">
        <v>53</v>
      </c>
      <c r="RMF16" s="308" t="s">
        <v>53</v>
      </c>
      <c r="RMG16" s="308" t="s">
        <v>53</v>
      </c>
      <c r="RMH16" s="308" t="s">
        <v>53</v>
      </c>
      <c r="RMI16" s="308" t="s">
        <v>53</v>
      </c>
      <c r="RMJ16" s="308" t="s">
        <v>53</v>
      </c>
      <c r="RMK16" s="308" t="s">
        <v>53</v>
      </c>
      <c r="RML16" s="308" t="s">
        <v>53</v>
      </c>
      <c r="RMM16" s="308" t="s">
        <v>53</v>
      </c>
      <c r="RMN16" s="308" t="s">
        <v>53</v>
      </c>
      <c r="RMO16" s="308" t="s">
        <v>53</v>
      </c>
      <c r="RMP16" s="308" t="s">
        <v>53</v>
      </c>
      <c r="RMQ16" s="308" t="s">
        <v>53</v>
      </c>
      <c r="RMR16" s="308" t="s">
        <v>53</v>
      </c>
      <c r="RMS16" s="308" t="s">
        <v>53</v>
      </c>
      <c r="RMT16" s="308" t="s">
        <v>53</v>
      </c>
      <c r="RMU16" s="308" t="s">
        <v>53</v>
      </c>
      <c r="RMV16" s="308" t="s">
        <v>53</v>
      </c>
      <c r="RMW16" s="308" t="s">
        <v>53</v>
      </c>
      <c r="RMX16" s="308" t="s">
        <v>53</v>
      </c>
      <c r="RMY16" s="308" t="s">
        <v>53</v>
      </c>
      <c r="RMZ16" s="308" t="s">
        <v>53</v>
      </c>
      <c r="RNA16" s="308" t="s">
        <v>53</v>
      </c>
      <c r="RNB16" s="308" t="s">
        <v>53</v>
      </c>
      <c r="RNC16" s="308" t="s">
        <v>53</v>
      </c>
      <c r="RND16" s="308" t="s">
        <v>53</v>
      </c>
      <c r="RNE16" s="308" t="s">
        <v>53</v>
      </c>
      <c r="RNF16" s="308" t="s">
        <v>53</v>
      </c>
      <c r="RNG16" s="308" t="s">
        <v>53</v>
      </c>
      <c r="RNH16" s="308" t="s">
        <v>53</v>
      </c>
      <c r="RNI16" s="308" t="s">
        <v>53</v>
      </c>
      <c r="RNJ16" s="308" t="s">
        <v>53</v>
      </c>
      <c r="RNK16" s="308" t="s">
        <v>53</v>
      </c>
      <c r="RNL16" s="308" t="s">
        <v>53</v>
      </c>
      <c r="RNM16" s="308" t="s">
        <v>53</v>
      </c>
      <c r="RNN16" s="308" t="s">
        <v>53</v>
      </c>
      <c r="RNO16" s="308" t="s">
        <v>53</v>
      </c>
      <c r="RNP16" s="308" t="s">
        <v>53</v>
      </c>
      <c r="RNQ16" s="308" t="s">
        <v>53</v>
      </c>
      <c r="RNR16" s="308" t="s">
        <v>53</v>
      </c>
      <c r="RNS16" s="308" t="s">
        <v>53</v>
      </c>
      <c r="RNT16" s="308" t="s">
        <v>53</v>
      </c>
      <c r="RNU16" s="308" t="s">
        <v>53</v>
      </c>
      <c r="RNV16" s="308" t="s">
        <v>53</v>
      </c>
      <c r="RNW16" s="308" t="s">
        <v>53</v>
      </c>
      <c r="RNX16" s="308" t="s">
        <v>53</v>
      </c>
      <c r="RNY16" s="308" t="s">
        <v>53</v>
      </c>
      <c r="RNZ16" s="308" t="s">
        <v>53</v>
      </c>
      <c r="ROA16" s="308" t="s">
        <v>53</v>
      </c>
      <c r="ROB16" s="308" t="s">
        <v>53</v>
      </c>
      <c r="ROC16" s="308" t="s">
        <v>53</v>
      </c>
      <c r="ROD16" s="308" t="s">
        <v>53</v>
      </c>
      <c r="ROE16" s="308" t="s">
        <v>53</v>
      </c>
      <c r="ROF16" s="308" t="s">
        <v>53</v>
      </c>
      <c r="ROG16" s="308" t="s">
        <v>53</v>
      </c>
      <c r="ROH16" s="308" t="s">
        <v>53</v>
      </c>
      <c r="ROI16" s="308" t="s">
        <v>53</v>
      </c>
      <c r="ROJ16" s="308" t="s">
        <v>53</v>
      </c>
      <c r="ROK16" s="308" t="s">
        <v>53</v>
      </c>
      <c r="ROL16" s="308" t="s">
        <v>53</v>
      </c>
      <c r="ROM16" s="308" t="s">
        <v>53</v>
      </c>
      <c r="RON16" s="308" t="s">
        <v>53</v>
      </c>
      <c r="ROO16" s="308" t="s">
        <v>53</v>
      </c>
      <c r="ROP16" s="308" t="s">
        <v>53</v>
      </c>
      <c r="ROQ16" s="308" t="s">
        <v>53</v>
      </c>
      <c r="ROR16" s="308" t="s">
        <v>53</v>
      </c>
      <c r="ROS16" s="308" t="s">
        <v>53</v>
      </c>
      <c r="ROT16" s="308" t="s">
        <v>53</v>
      </c>
      <c r="ROU16" s="308" t="s">
        <v>53</v>
      </c>
      <c r="ROV16" s="308" t="s">
        <v>53</v>
      </c>
      <c r="ROW16" s="308" t="s">
        <v>53</v>
      </c>
      <c r="ROX16" s="308" t="s">
        <v>53</v>
      </c>
      <c r="ROY16" s="308" t="s">
        <v>53</v>
      </c>
      <c r="ROZ16" s="308" t="s">
        <v>53</v>
      </c>
      <c r="RPA16" s="308" t="s">
        <v>53</v>
      </c>
      <c r="RPB16" s="308" t="s">
        <v>53</v>
      </c>
      <c r="RPC16" s="308" t="s">
        <v>53</v>
      </c>
      <c r="RPD16" s="308" t="s">
        <v>53</v>
      </c>
      <c r="RPE16" s="308" t="s">
        <v>53</v>
      </c>
      <c r="RPF16" s="308" t="s">
        <v>53</v>
      </c>
      <c r="RPG16" s="308" t="s">
        <v>53</v>
      </c>
      <c r="RPH16" s="308" t="s">
        <v>53</v>
      </c>
      <c r="RPI16" s="308" t="s">
        <v>53</v>
      </c>
      <c r="RPJ16" s="308" t="s">
        <v>53</v>
      </c>
      <c r="RPK16" s="308" t="s">
        <v>53</v>
      </c>
      <c r="RPL16" s="308" t="s">
        <v>53</v>
      </c>
      <c r="RPM16" s="308" t="s">
        <v>53</v>
      </c>
      <c r="RPN16" s="308" t="s">
        <v>53</v>
      </c>
      <c r="RPO16" s="308" t="s">
        <v>53</v>
      </c>
      <c r="RPP16" s="308" t="s">
        <v>53</v>
      </c>
      <c r="RPQ16" s="308" t="s">
        <v>53</v>
      </c>
      <c r="RPR16" s="308" t="s">
        <v>53</v>
      </c>
      <c r="RPS16" s="308" t="s">
        <v>53</v>
      </c>
      <c r="RPT16" s="308" t="s">
        <v>53</v>
      </c>
      <c r="RPU16" s="308" t="s">
        <v>53</v>
      </c>
      <c r="RPV16" s="308" t="s">
        <v>53</v>
      </c>
      <c r="RPW16" s="308" t="s">
        <v>53</v>
      </c>
      <c r="RPX16" s="308" t="s">
        <v>53</v>
      </c>
      <c r="RPY16" s="308" t="s">
        <v>53</v>
      </c>
      <c r="RPZ16" s="308" t="s">
        <v>53</v>
      </c>
      <c r="RQA16" s="308" t="s">
        <v>53</v>
      </c>
      <c r="RQB16" s="308" t="s">
        <v>53</v>
      </c>
      <c r="RQC16" s="308" t="s">
        <v>53</v>
      </c>
      <c r="RQD16" s="308" t="s">
        <v>53</v>
      </c>
      <c r="RQE16" s="308" t="s">
        <v>53</v>
      </c>
      <c r="RQF16" s="308" t="s">
        <v>53</v>
      </c>
      <c r="RQG16" s="308" t="s">
        <v>53</v>
      </c>
      <c r="RQH16" s="308" t="s">
        <v>53</v>
      </c>
      <c r="RQI16" s="308" t="s">
        <v>53</v>
      </c>
      <c r="RQJ16" s="308" t="s">
        <v>53</v>
      </c>
      <c r="RQK16" s="308" t="s">
        <v>53</v>
      </c>
      <c r="RQL16" s="308" t="s">
        <v>53</v>
      </c>
      <c r="RQM16" s="308" t="s">
        <v>53</v>
      </c>
      <c r="RQN16" s="308" t="s">
        <v>53</v>
      </c>
      <c r="RQO16" s="308" t="s">
        <v>53</v>
      </c>
      <c r="RQP16" s="308" t="s">
        <v>53</v>
      </c>
      <c r="RQQ16" s="308" t="s">
        <v>53</v>
      </c>
      <c r="RQR16" s="308" t="s">
        <v>53</v>
      </c>
      <c r="RQS16" s="308" t="s">
        <v>53</v>
      </c>
      <c r="RQT16" s="308" t="s">
        <v>53</v>
      </c>
      <c r="RQU16" s="308" t="s">
        <v>53</v>
      </c>
      <c r="RQV16" s="308" t="s">
        <v>53</v>
      </c>
      <c r="RQW16" s="308" t="s">
        <v>53</v>
      </c>
      <c r="RQX16" s="308" t="s">
        <v>53</v>
      </c>
      <c r="RQY16" s="308" t="s">
        <v>53</v>
      </c>
      <c r="RQZ16" s="308" t="s">
        <v>53</v>
      </c>
      <c r="RRA16" s="308" t="s">
        <v>53</v>
      </c>
      <c r="RRB16" s="308" t="s">
        <v>53</v>
      </c>
      <c r="RRC16" s="308" t="s">
        <v>53</v>
      </c>
      <c r="RRD16" s="308" t="s">
        <v>53</v>
      </c>
      <c r="RRE16" s="308" t="s">
        <v>53</v>
      </c>
      <c r="RRF16" s="308" t="s">
        <v>53</v>
      </c>
      <c r="RRG16" s="308" t="s">
        <v>53</v>
      </c>
      <c r="RRH16" s="308" t="s">
        <v>53</v>
      </c>
      <c r="RRI16" s="308" t="s">
        <v>53</v>
      </c>
      <c r="RRJ16" s="308" t="s">
        <v>53</v>
      </c>
      <c r="RRK16" s="308" t="s">
        <v>53</v>
      </c>
      <c r="RRL16" s="308" t="s">
        <v>53</v>
      </c>
      <c r="RRM16" s="308" t="s">
        <v>53</v>
      </c>
      <c r="RRN16" s="308" t="s">
        <v>53</v>
      </c>
      <c r="RRO16" s="308" t="s">
        <v>53</v>
      </c>
      <c r="RRP16" s="308" t="s">
        <v>53</v>
      </c>
      <c r="RRQ16" s="308" t="s">
        <v>53</v>
      </c>
      <c r="RRR16" s="308" t="s">
        <v>53</v>
      </c>
      <c r="RRS16" s="308" t="s">
        <v>53</v>
      </c>
      <c r="RRT16" s="308" t="s">
        <v>53</v>
      </c>
      <c r="RRU16" s="308" t="s">
        <v>53</v>
      </c>
      <c r="RRV16" s="308" t="s">
        <v>53</v>
      </c>
      <c r="RRW16" s="308" t="s">
        <v>53</v>
      </c>
      <c r="RRX16" s="308" t="s">
        <v>53</v>
      </c>
      <c r="RRY16" s="308" t="s">
        <v>53</v>
      </c>
      <c r="RRZ16" s="308" t="s">
        <v>53</v>
      </c>
      <c r="RSA16" s="308" t="s">
        <v>53</v>
      </c>
      <c r="RSB16" s="308" t="s">
        <v>53</v>
      </c>
      <c r="RSC16" s="308" t="s">
        <v>53</v>
      </c>
      <c r="RSD16" s="308" t="s">
        <v>53</v>
      </c>
      <c r="RSE16" s="308" t="s">
        <v>53</v>
      </c>
      <c r="RSF16" s="308" t="s">
        <v>53</v>
      </c>
      <c r="RSG16" s="308" t="s">
        <v>53</v>
      </c>
      <c r="RSH16" s="308" t="s">
        <v>53</v>
      </c>
      <c r="RSI16" s="308" t="s">
        <v>53</v>
      </c>
      <c r="RSJ16" s="308" t="s">
        <v>53</v>
      </c>
      <c r="RSK16" s="308" t="s">
        <v>53</v>
      </c>
      <c r="RSL16" s="308" t="s">
        <v>53</v>
      </c>
      <c r="RSM16" s="308" t="s">
        <v>53</v>
      </c>
      <c r="RSN16" s="308" t="s">
        <v>53</v>
      </c>
      <c r="RSO16" s="308" t="s">
        <v>53</v>
      </c>
      <c r="RSP16" s="308" t="s">
        <v>53</v>
      </c>
      <c r="RSQ16" s="308" t="s">
        <v>53</v>
      </c>
      <c r="RSR16" s="308" t="s">
        <v>53</v>
      </c>
      <c r="RSS16" s="308" t="s">
        <v>53</v>
      </c>
      <c r="RST16" s="308" t="s">
        <v>53</v>
      </c>
      <c r="RSU16" s="308" t="s">
        <v>53</v>
      </c>
      <c r="RSV16" s="308" t="s">
        <v>53</v>
      </c>
      <c r="RSW16" s="308" t="s">
        <v>53</v>
      </c>
      <c r="RSX16" s="308" t="s">
        <v>53</v>
      </c>
      <c r="RSY16" s="308" t="s">
        <v>53</v>
      </c>
      <c r="RSZ16" s="308" t="s">
        <v>53</v>
      </c>
      <c r="RTA16" s="308" t="s">
        <v>53</v>
      </c>
      <c r="RTB16" s="308" t="s">
        <v>53</v>
      </c>
      <c r="RTC16" s="308" t="s">
        <v>53</v>
      </c>
      <c r="RTD16" s="308" t="s">
        <v>53</v>
      </c>
      <c r="RTE16" s="308" t="s">
        <v>53</v>
      </c>
      <c r="RTF16" s="308" t="s">
        <v>53</v>
      </c>
      <c r="RTG16" s="308" t="s">
        <v>53</v>
      </c>
      <c r="RTH16" s="308" t="s">
        <v>53</v>
      </c>
      <c r="RTI16" s="308" t="s">
        <v>53</v>
      </c>
      <c r="RTJ16" s="308" t="s">
        <v>53</v>
      </c>
      <c r="RTK16" s="308" t="s">
        <v>53</v>
      </c>
      <c r="RTL16" s="308" t="s">
        <v>53</v>
      </c>
      <c r="RTM16" s="308" t="s">
        <v>53</v>
      </c>
      <c r="RTN16" s="308" t="s">
        <v>53</v>
      </c>
      <c r="RTO16" s="308" t="s">
        <v>53</v>
      </c>
      <c r="RTP16" s="308" t="s">
        <v>53</v>
      </c>
      <c r="RTQ16" s="308" t="s">
        <v>53</v>
      </c>
      <c r="RTR16" s="308" t="s">
        <v>53</v>
      </c>
      <c r="RTS16" s="308" t="s">
        <v>53</v>
      </c>
      <c r="RTT16" s="308" t="s">
        <v>53</v>
      </c>
      <c r="RTU16" s="308" t="s">
        <v>53</v>
      </c>
      <c r="RTV16" s="308" t="s">
        <v>53</v>
      </c>
      <c r="RTW16" s="308" t="s">
        <v>53</v>
      </c>
      <c r="RTX16" s="308" t="s">
        <v>53</v>
      </c>
      <c r="RTY16" s="308" t="s">
        <v>53</v>
      </c>
      <c r="RTZ16" s="308" t="s">
        <v>53</v>
      </c>
      <c r="RUA16" s="308" t="s">
        <v>53</v>
      </c>
      <c r="RUB16" s="308" t="s">
        <v>53</v>
      </c>
      <c r="RUC16" s="308" t="s">
        <v>53</v>
      </c>
      <c r="RUD16" s="308" t="s">
        <v>53</v>
      </c>
      <c r="RUE16" s="308" t="s">
        <v>53</v>
      </c>
      <c r="RUF16" s="308" t="s">
        <v>53</v>
      </c>
      <c r="RUG16" s="308" t="s">
        <v>53</v>
      </c>
      <c r="RUH16" s="308" t="s">
        <v>53</v>
      </c>
      <c r="RUI16" s="308" t="s">
        <v>53</v>
      </c>
      <c r="RUJ16" s="308" t="s">
        <v>53</v>
      </c>
      <c r="RUK16" s="308" t="s">
        <v>53</v>
      </c>
      <c r="RUL16" s="308" t="s">
        <v>53</v>
      </c>
      <c r="RUM16" s="308" t="s">
        <v>53</v>
      </c>
      <c r="RUN16" s="308" t="s">
        <v>53</v>
      </c>
      <c r="RUO16" s="308" t="s">
        <v>53</v>
      </c>
      <c r="RUP16" s="308" t="s">
        <v>53</v>
      </c>
      <c r="RUQ16" s="308" t="s">
        <v>53</v>
      </c>
      <c r="RUR16" s="308" t="s">
        <v>53</v>
      </c>
      <c r="RUS16" s="308" t="s">
        <v>53</v>
      </c>
      <c r="RUT16" s="308" t="s">
        <v>53</v>
      </c>
      <c r="RUU16" s="308" t="s">
        <v>53</v>
      </c>
      <c r="RUV16" s="308" t="s">
        <v>53</v>
      </c>
      <c r="RUW16" s="308" t="s">
        <v>53</v>
      </c>
      <c r="RUX16" s="308" t="s">
        <v>53</v>
      </c>
      <c r="RUY16" s="308" t="s">
        <v>53</v>
      </c>
      <c r="RUZ16" s="308" t="s">
        <v>53</v>
      </c>
      <c r="RVA16" s="308" t="s">
        <v>53</v>
      </c>
      <c r="RVB16" s="308" t="s">
        <v>53</v>
      </c>
      <c r="RVC16" s="308" t="s">
        <v>53</v>
      </c>
      <c r="RVD16" s="308" t="s">
        <v>53</v>
      </c>
      <c r="RVE16" s="308" t="s">
        <v>53</v>
      </c>
      <c r="RVF16" s="308" t="s">
        <v>53</v>
      </c>
      <c r="RVG16" s="308" t="s">
        <v>53</v>
      </c>
      <c r="RVH16" s="308" t="s">
        <v>53</v>
      </c>
      <c r="RVI16" s="308" t="s">
        <v>53</v>
      </c>
      <c r="RVJ16" s="308" t="s">
        <v>53</v>
      </c>
      <c r="RVK16" s="308" t="s">
        <v>53</v>
      </c>
      <c r="RVL16" s="308" t="s">
        <v>53</v>
      </c>
      <c r="RVM16" s="308" t="s">
        <v>53</v>
      </c>
      <c r="RVN16" s="308" t="s">
        <v>53</v>
      </c>
      <c r="RVO16" s="308" t="s">
        <v>53</v>
      </c>
      <c r="RVP16" s="308" t="s">
        <v>53</v>
      </c>
      <c r="RVQ16" s="308" t="s">
        <v>53</v>
      </c>
      <c r="RVR16" s="308" t="s">
        <v>53</v>
      </c>
      <c r="RVS16" s="308" t="s">
        <v>53</v>
      </c>
      <c r="RVT16" s="308" t="s">
        <v>53</v>
      </c>
      <c r="RVU16" s="308" t="s">
        <v>53</v>
      </c>
      <c r="RVV16" s="308" t="s">
        <v>53</v>
      </c>
      <c r="RVW16" s="308" t="s">
        <v>53</v>
      </c>
      <c r="RVX16" s="308" t="s">
        <v>53</v>
      </c>
      <c r="RVY16" s="308" t="s">
        <v>53</v>
      </c>
      <c r="RVZ16" s="308" t="s">
        <v>53</v>
      </c>
      <c r="RWA16" s="308" t="s">
        <v>53</v>
      </c>
      <c r="RWB16" s="308" t="s">
        <v>53</v>
      </c>
      <c r="RWC16" s="308" t="s">
        <v>53</v>
      </c>
      <c r="RWD16" s="308" t="s">
        <v>53</v>
      </c>
      <c r="RWE16" s="308" t="s">
        <v>53</v>
      </c>
      <c r="RWF16" s="308" t="s">
        <v>53</v>
      </c>
      <c r="RWG16" s="308" t="s">
        <v>53</v>
      </c>
      <c r="RWH16" s="308" t="s">
        <v>53</v>
      </c>
      <c r="RWI16" s="308" t="s">
        <v>53</v>
      </c>
      <c r="RWJ16" s="308" t="s">
        <v>53</v>
      </c>
      <c r="RWK16" s="308" t="s">
        <v>53</v>
      </c>
      <c r="RWL16" s="308" t="s">
        <v>53</v>
      </c>
      <c r="RWM16" s="308" t="s">
        <v>53</v>
      </c>
      <c r="RWN16" s="308" t="s">
        <v>53</v>
      </c>
      <c r="RWO16" s="308" t="s">
        <v>53</v>
      </c>
      <c r="RWP16" s="308" t="s">
        <v>53</v>
      </c>
      <c r="RWQ16" s="308" t="s">
        <v>53</v>
      </c>
      <c r="RWR16" s="308" t="s">
        <v>53</v>
      </c>
      <c r="RWS16" s="308" t="s">
        <v>53</v>
      </c>
      <c r="RWT16" s="308" t="s">
        <v>53</v>
      </c>
      <c r="RWU16" s="308" t="s">
        <v>53</v>
      </c>
      <c r="RWV16" s="308" t="s">
        <v>53</v>
      </c>
      <c r="RWW16" s="308" t="s">
        <v>53</v>
      </c>
      <c r="RWX16" s="308" t="s">
        <v>53</v>
      </c>
      <c r="RWY16" s="308" t="s">
        <v>53</v>
      </c>
      <c r="RWZ16" s="308" t="s">
        <v>53</v>
      </c>
      <c r="RXA16" s="308" t="s">
        <v>53</v>
      </c>
      <c r="RXB16" s="308" t="s">
        <v>53</v>
      </c>
      <c r="RXC16" s="308" t="s">
        <v>53</v>
      </c>
      <c r="RXD16" s="308" t="s">
        <v>53</v>
      </c>
      <c r="RXE16" s="308" t="s">
        <v>53</v>
      </c>
      <c r="RXF16" s="308" t="s">
        <v>53</v>
      </c>
      <c r="RXG16" s="308" t="s">
        <v>53</v>
      </c>
      <c r="RXH16" s="308" t="s">
        <v>53</v>
      </c>
      <c r="RXI16" s="308" t="s">
        <v>53</v>
      </c>
      <c r="RXJ16" s="308" t="s">
        <v>53</v>
      </c>
      <c r="RXK16" s="308" t="s">
        <v>53</v>
      </c>
      <c r="RXL16" s="308" t="s">
        <v>53</v>
      </c>
      <c r="RXM16" s="308" t="s">
        <v>53</v>
      </c>
      <c r="RXN16" s="308" t="s">
        <v>53</v>
      </c>
      <c r="RXO16" s="308" t="s">
        <v>53</v>
      </c>
      <c r="RXP16" s="308" t="s">
        <v>53</v>
      </c>
      <c r="RXQ16" s="308" t="s">
        <v>53</v>
      </c>
      <c r="RXR16" s="308" t="s">
        <v>53</v>
      </c>
      <c r="RXS16" s="308" t="s">
        <v>53</v>
      </c>
      <c r="RXT16" s="308" t="s">
        <v>53</v>
      </c>
      <c r="RXU16" s="308" t="s">
        <v>53</v>
      </c>
      <c r="RXV16" s="308" t="s">
        <v>53</v>
      </c>
      <c r="RXW16" s="308" t="s">
        <v>53</v>
      </c>
      <c r="RXX16" s="308" t="s">
        <v>53</v>
      </c>
      <c r="RXY16" s="308" t="s">
        <v>53</v>
      </c>
      <c r="RXZ16" s="308" t="s">
        <v>53</v>
      </c>
      <c r="RYA16" s="308" t="s">
        <v>53</v>
      </c>
      <c r="RYB16" s="308" t="s">
        <v>53</v>
      </c>
      <c r="RYC16" s="308" t="s">
        <v>53</v>
      </c>
      <c r="RYD16" s="308" t="s">
        <v>53</v>
      </c>
      <c r="RYE16" s="308" t="s">
        <v>53</v>
      </c>
      <c r="RYF16" s="308" t="s">
        <v>53</v>
      </c>
      <c r="RYG16" s="308" t="s">
        <v>53</v>
      </c>
      <c r="RYH16" s="308" t="s">
        <v>53</v>
      </c>
      <c r="RYI16" s="308" t="s">
        <v>53</v>
      </c>
      <c r="RYJ16" s="308" t="s">
        <v>53</v>
      </c>
      <c r="RYK16" s="308" t="s">
        <v>53</v>
      </c>
      <c r="RYL16" s="308" t="s">
        <v>53</v>
      </c>
      <c r="RYM16" s="308" t="s">
        <v>53</v>
      </c>
      <c r="RYN16" s="308" t="s">
        <v>53</v>
      </c>
      <c r="RYO16" s="308" t="s">
        <v>53</v>
      </c>
      <c r="RYP16" s="308" t="s">
        <v>53</v>
      </c>
      <c r="RYQ16" s="308" t="s">
        <v>53</v>
      </c>
      <c r="RYR16" s="308" t="s">
        <v>53</v>
      </c>
      <c r="RYS16" s="308" t="s">
        <v>53</v>
      </c>
      <c r="RYT16" s="308" t="s">
        <v>53</v>
      </c>
      <c r="RYU16" s="308" t="s">
        <v>53</v>
      </c>
      <c r="RYV16" s="308" t="s">
        <v>53</v>
      </c>
      <c r="RYW16" s="308" t="s">
        <v>53</v>
      </c>
      <c r="RYX16" s="308" t="s">
        <v>53</v>
      </c>
      <c r="RYY16" s="308" t="s">
        <v>53</v>
      </c>
      <c r="RYZ16" s="308" t="s">
        <v>53</v>
      </c>
      <c r="RZA16" s="308" t="s">
        <v>53</v>
      </c>
      <c r="RZB16" s="308" t="s">
        <v>53</v>
      </c>
      <c r="RZC16" s="308" t="s">
        <v>53</v>
      </c>
      <c r="RZD16" s="308" t="s">
        <v>53</v>
      </c>
      <c r="RZE16" s="308" t="s">
        <v>53</v>
      </c>
      <c r="RZF16" s="308" t="s">
        <v>53</v>
      </c>
      <c r="RZG16" s="308" t="s">
        <v>53</v>
      </c>
      <c r="RZH16" s="308" t="s">
        <v>53</v>
      </c>
      <c r="RZI16" s="308" t="s">
        <v>53</v>
      </c>
      <c r="RZJ16" s="308" t="s">
        <v>53</v>
      </c>
      <c r="RZK16" s="308" t="s">
        <v>53</v>
      </c>
      <c r="RZL16" s="308" t="s">
        <v>53</v>
      </c>
      <c r="RZM16" s="308" t="s">
        <v>53</v>
      </c>
      <c r="RZN16" s="308" t="s">
        <v>53</v>
      </c>
      <c r="RZO16" s="308" t="s">
        <v>53</v>
      </c>
      <c r="RZP16" s="308" t="s">
        <v>53</v>
      </c>
      <c r="RZQ16" s="308" t="s">
        <v>53</v>
      </c>
      <c r="RZR16" s="308" t="s">
        <v>53</v>
      </c>
      <c r="RZS16" s="308" t="s">
        <v>53</v>
      </c>
      <c r="RZT16" s="308" t="s">
        <v>53</v>
      </c>
      <c r="RZU16" s="308" t="s">
        <v>53</v>
      </c>
      <c r="RZV16" s="308" t="s">
        <v>53</v>
      </c>
      <c r="RZW16" s="308" t="s">
        <v>53</v>
      </c>
      <c r="RZX16" s="308" t="s">
        <v>53</v>
      </c>
      <c r="RZY16" s="308" t="s">
        <v>53</v>
      </c>
      <c r="RZZ16" s="308" t="s">
        <v>53</v>
      </c>
      <c r="SAA16" s="308" t="s">
        <v>53</v>
      </c>
      <c r="SAB16" s="308" t="s">
        <v>53</v>
      </c>
      <c r="SAC16" s="308" t="s">
        <v>53</v>
      </c>
      <c r="SAD16" s="308" t="s">
        <v>53</v>
      </c>
      <c r="SAE16" s="308" t="s">
        <v>53</v>
      </c>
      <c r="SAF16" s="308" t="s">
        <v>53</v>
      </c>
      <c r="SAG16" s="308" t="s">
        <v>53</v>
      </c>
      <c r="SAH16" s="308" t="s">
        <v>53</v>
      </c>
      <c r="SAI16" s="308" t="s">
        <v>53</v>
      </c>
      <c r="SAJ16" s="308" t="s">
        <v>53</v>
      </c>
      <c r="SAK16" s="308" t="s">
        <v>53</v>
      </c>
      <c r="SAL16" s="308" t="s">
        <v>53</v>
      </c>
      <c r="SAM16" s="308" t="s">
        <v>53</v>
      </c>
      <c r="SAN16" s="308" t="s">
        <v>53</v>
      </c>
      <c r="SAO16" s="308" t="s">
        <v>53</v>
      </c>
      <c r="SAP16" s="308" t="s">
        <v>53</v>
      </c>
      <c r="SAQ16" s="308" t="s">
        <v>53</v>
      </c>
      <c r="SAR16" s="308" t="s">
        <v>53</v>
      </c>
      <c r="SAS16" s="308" t="s">
        <v>53</v>
      </c>
      <c r="SAT16" s="308" t="s">
        <v>53</v>
      </c>
      <c r="SAU16" s="308" t="s">
        <v>53</v>
      </c>
      <c r="SAV16" s="308" t="s">
        <v>53</v>
      </c>
      <c r="SAW16" s="308" t="s">
        <v>53</v>
      </c>
      <c r="SAX16" s="308" t="s">
        <v>53</v>
      </c>
      <c r="SAY16" s="308" t="s">
        <v>53</v>
      </c>
      <c r="SAZ16" s="308" t="s">
        <v>53</v>
      </c>
      <c r="SBA16" s="308" t="s">
        <v>53</v>
      </c>
      <c r="SBB16" s="308" t="s">
        <v>53</v>
      </c>
      <c r="SBC16" s="308" t="s">
        <v>53</v>
      </c>
      <c r="SBD16" s="308" t="s">
        <v>53</v>
      </c>
      <c r="SBE16" s="308" t="s">
        <v>53</v>
      </c>
      <c r="SBF16" s="308" t="s">
        <v>53</v>
      </c>
      <c r="SBG16" s="308" t="s">
        <v>53</v>
      </c>
      <c r="SBH16" s="308" t="s">
        <v>53</v>
      </c>
      <c r="SBI16" s="308" t="s">
        <v>53</v>
      </c>
      <c r="SBJ16" s="308" t="s">
        <v>53</v>
      </c>
      <c r="SBK16" s="308" t="s">
        <v>53</v>
      </c>
      <c r="SBL16" s="308" t="s">
        <v>53</v>
      </c>
      <c r="SBM16" s="308" t="s">
        <v>53</v>
      </c>
      <c r="SBN16" s="308" t="s">
        <v>53</v>
      </c>
      <c r="SBO16" s="308" t="s">
        <v>53</v>
      </c>
      <c r="SBP16" s="308" t="s">
        <v>53</v>
      </c>
      <c r="SBQ16" s="308" t="s">
        <v>53</v>
      </c>
      <c r="SBR16" s="308" t="s">
        <v>53</v>
      </c>
      <c r="SBS16" s="308" t="s">
        <v>53</v>
      </c>
      <c r="SBT16" s="308" t="s">
        <v>53</v>
      </c>
      <c r="SBU16" s="308" t="s">
        <v>53</v>
      </c>
      <c r="SBV16" s="308" t="s">
        <v>53</v>
      </c>
      <c r="SBW16" s="308" t="s">
        <v>53</v>
      </c>
      <c r="SBX16" s="308" t="s">
        <v>53</v>
      </c>
      <c r="SBY16" s="308" t="s">
        <v>53</v>
      </c>
      <c r="SBZ16" s="308" t="s">
        <v>53</v>
      </c>
      <c r="SCA16" s="308" t="s">
        <v>53</v>
      </c>
      <c r="SCB16" s="308" t="s">
        <v>53</v>
      </c>
      <c r="SCC16" s="308" t="s">
        <v>53</v>
      </c>
      <c r="SCD16" s="308" t="s">
        <v>53</v>
      </c>
      <c r="SCE16" s="308" t="s">
        <v>53</v>
      </c>
      <c r="SCF16" s="308" t="s">
        <v>53</v>
      </c>
      <c r="SCG16" s="308" t="s">
        <v>53</v>
      </c>
      <c r="SCH16" s="308" t="s">
        <v>53</v>
      </c>
      <c r="SCI16" s="308" t="s">
        <v>53</v>
      </c>
      <c r="SCJ16" s="308" t="s">
        <v>53</v>
      </c>
      <c r="SCK16" s="308" t="s">
        <v>53</v>
      </c>
      <c r="SCL16" s="308" t="s">
        <v>53</v>
      </c>
      <c r="SCM16" s="308" t="s">
        <v>53</v>
      </c>
      <c r="SCN16" s="308" t="s">
        <v>53</v>
      </c>
      <c r="SCO16" s="308" t="s">
        <v>53</v>
      </c>
      <c r="SCP16" s="308" t="s">
        <v>53</v>
      </c>
      <c r="SCQ16" s="308" t="s">
        <v>53</v>
      </c>
      <c r="SCR16" s="308" t="s">
        <v>53</v>
      </c>
      <c r="SCS16" s="308" t="s">
        <v>53</v>
      </c>
      <c r="SCT16" s="308" t="s">
        <v>53</v>
      </c>
      <c r="SCU16" s="308" t="s">
        <v>53</v>
      </c>
      <c r="SCV16" s="308" t="s">
        <v>53</v>
      </c>
      <c r="SCW16" s="308" t="s">
        <v>53</v>
      </c>
      <c r="SCX16" s="308" t="s">
        <v>53</v>
      </c>
      <c r="SCY16" s="308" t="s">
        <v>53</v>
      </c>
      <c r="SCZ16" s="308" t="s">
        <v>53</v>
      </c>
      <c r="SDA16" s="308" t="s">
        <v>53</v>
      </c>
      <c r="SDB16" s="308" t="s">
        <v>53</v>
      </c>
      <c r="SDC16" s="308" t="s">
        <v>53</v>
      </c>
      <c r="SDD16" s="308" t="s">
        <v>53</v>
      </c>
      <c r="SDE16" s="308" t="s">
        <v>53</v>
      </c>
      <c r="SDF16" s="308" t="s">
        <v>53</v>
      </c>
      <c r="SDG16" s="308" t="s">
        <v>53</v>
      </c>
      <c r="SDH16" s="308" t="s">
        <v>53</v>
      </c>
      <c r="SDI16" s="308" t="s">
        <v>53</v>
      </c>
      <c r="SDJ16" s="308" t="s">
        <v>53</v>
      </c>
      <c r="SDK16" s="308" t="s">
        <v>53</v>
      </c>
      <c r="SDL16" s="308" t="s">
        <v>53</v>
      </c>
      <c r="SDM16" s="308" t="s">
        <v>53</v>
      </c>
      <c r="SDN16" s="308" t="s">
        <v>53</v>
      </c>
      <c r="SDO16" s="308" t="s">
        <v>53</v>
      </c>
      <c r="SDP16" s="308" t="s">
        <v>53</v>
      </c>
      <c r="SDQ16" s="308" t="s">
        <v>53</v>
      </c>
      <c r="SDR16" s="308" t="s">
        <v>53</v>
      </c>
      <c r="SDS16" s="308" t="s">
        <v>53</v>
      </c>
      <c r="SDT16" s="308" t="s">
        <v>53</v>
      </c>
      <c r="SDU16" s="308" t="s">
        <v>53</v>
      </c>
      <c r="SDV16" s="308" t="s">
        <v>53</v>
      </c>
      <c r="SDW16" s="308" t="s">
        <v>53</v>
      </c>
      <c r="SDX16" s="308" t="s">
        <v>53</v>
      </c>
      <c r="SDY16" s="308" t="s">
        <v>53</v>
      </c>
      <c r="SDZ16" s="308" t="s">
        <v>53</v>
      </c>
      <c r="SEA16" s="308" t="s">
        <v>53</v>
      </c>
      <c r="SEB16" s="308" t="s">
        <v>53</v>
      </c>
      <c r="SEC16" s="308" t="s">
        <v>53</v>
      </c>
      <c r="SED16" s="308" t="s">
        <v>53</v>
      </c>
      <c r="SEE16" s="308" t="s">
        <v>53</v>
      </c>
      <c r="SEF16" s="308" t="s">
        <v>53</v>
      </c>
      <c r="SEG16" s="308" t="s">
        <v>53</v>
      </c>
      <c r="SEH16" s="308" t="s">
        <v>53</v>
      </c>
      <c r="SEI16" s="308" t="s">
        <v>53</v>
      </c>
      <c r="SEJ16" s="308" t="s">
        <v>53</v>
      </c>
      <c r="SEK16" s="308" t="s">
        <v>53</v>
      </c>
      <c r="SEL16" s="308" t="s">
        <v>53</v>
      </c>
      <c r="SEM16" s="308" t="s">
        <v>53</v>
      </c>
      <c r="SEN16" s="308" t="s">
        <v>53</v>
      </c>
      <c r="SEO16" s="308" t="s">
        <v>53</v>
      </c>
      <c r="SEP16" s="308" t="s">
        <v>53</v>
      </c>
      <c r="SEQ16" s="308" t="s">
        <v>53</v>
      </c>
      <c r="SER16" s="308" t="s">
        <v>53</v>
      </c>
      <c r="SES16" s="308" t="s">
        <v>53</v>
      </c>
      <c r="SET16" s="308" t="s">
        <v>53</v>
      </c>
      <c r="SEU16" s="308" t="s">
        <v>53</v>
      </c>
      <c r="SEV16" s="308" t="s">
        <v>53</v>
      </c>
      <c r="SEW16" s="308" t="s">
        <v>53</v>
      </c>
      <c r="SEX16" s="308" t="s">
        <v>53</v>
      </c>
      <c r="SEY16" s="308" t="s">
        <v>53</v>
      </c>
      <c r="SEZ16" s="308" t="s">
        <v>53</v>
      </c>
      <c r="SFA16" s="308" t="s">
        <v>53</v>
      </c>
      <c r="SFB16" s="308" t="s">
        <v>53</v>
      </c>
      <c r="SFC16" s="308" t="s">
        <v>53</v>
      </c>
      <c r="SFD16" s="308" t="s">
        <v>53</v>
      </c>
      <c r="SFE16" s="308" t="s">
        <v>53</v>
      </c>
      <c r="SFF16" s="308" t="s">
        <v>53</v>
      </c>
      <c r="SFG16" s="308" t="s">
        <v>53</v>
      </c>
      <c r="SFH16" s="308" t="s">
        <v>53</v>
      </c>
      <c r="SFI16" s="308" t="s">
        <v>53</v>
      </c>
      <c r="SFJ16" s="308" t="s">
        <v>53</v>
      </c>
      <c r="SFK16" s="308" t="s">
        <v>53</v>
      </c>
      <c r="SFL16" s="308" t="s">
        <v>53</v>
      </c>
      <c r="SFM16" s="308" t="s">
        <v>53</v>
      </c>
      <c r="SFN16" s="308" t="s">
        <v>53</v>
      </c>
      <c r="SFO16" s="308" t="s">
        <v>53</v>
      </c>
      <c r="SFP16" s="308" t="s">
        <v>53</v>
      </c>
      <c r="SFQ16" s="308" t="s">
        <v>53</v>
      </c>
      <c r="SFR16" s="308" t="s">
        <v>53</v>
      </c>
      <c r="SFS16" s="308" t="s">
        <v>53</v>
      </c>
      <c r="SFT16" s="308" t="s">
        <v>53</v>
      </c>
      <c r="SFU16" s="308" t="s">
        <v>53</v>
      </c>
      <c r="SFV16" s="308" t="s">
        <v>53</v>
      </c>
      <c r="SFW16" s="308" t="s">
        <v>53</v>
      </c>
      <c r="SFX16" s="308" t="s">
        <v>53</v>
      </c>
      <c r="SFY16" s="308" t="s">
        <v>53</v>
      </c>
      <c r="SFZ16" s="308" t="s">
        <v>53</v>
      </c>
      <c r="SGA16" s="308" t="s">
        <v>53</v>
      </c>
      <c r="SGB16" s="308" t="s">
        <v>53</v>
      </c>
      <c r="SGC16" s="308" t="s">
        <v>53</v>
      </c>
      <c r="SGD16" s="308" t="s">
        <v>53</v>
      </c>
      <c r="SGE16" s="308" t="s">
        <v>53</v>
      </c>
      <c r="SGF16" s="308" t="s">
        <v>53</v>
      </c>
      <c r="SGG16" s="308" t="s">
        <v>53</v>
      </c>
      <c r="SGH16" s="308" t="s">
        <v>53</v>
      </c>
      <c r="SGI16" s="308" t="s">
        <v>53</v>
      </c>
      <c r="SGJ16" s="308" t="s">
        <v>53</v>
      </c>
      <c r="SGK16" s="308" t="s">
        <v>53</v>
      </c>
      <c r="SGL16" s="308" t="s">
        <v>53</v>
      </c>
      <c r="SGM16" s="308" t="s">
        <v>53</v>
      </c>
      <c r="SGN16" s="308" t="s">
        <v>53</v>
      </c>
      <c r="SGO16" s="308" t="s">
        <v>53</v>
      </c>
      <c r="SGP16" s="308" t="s">
        <v>53</v>
      </c>
      <c r="SGQ16" s="308" t="s">
        <v>53</v>
      </c>
      <c r="SGR16" s="308" t="s">
        <v>53</v>
      </c>
      <c r="SGS16" s="308" t="s">
        <v>53</v>
      </c>
      <c r="SGT16" s="308" t="s">
        <v>53</v>
      </c>
      <c r="SGU16" s="308" t="s">
        <v>53</v>
      </c>
      <c r="SGV16" s="308" t="s">
        <v>53</v>
      </c>
      <c r="SGW16" s="308" t="s">
        <v>53</v>
      </c>
      <c r="SGX16" s="308" t="s">
        <v>53</v>
      </c>
      <c r="SGY16" s="308" t="s">
        <v>53</v>
      </c>
      <c r="SGZ16" s="308" t="s">
        <v>53</v>
      </c>
      <c r="SHA16" s="308" t="s">
        <v>53</v>
      </c>
      <c r="SHB16" s="308" t="s">
        <v>53</v>
      </c>
      <c r="SHC16" s="308" t="s">
        <v>53</v>
      </c>
      <c r="SHD16" s="308" t="s">
        <v>53</v>
      </c>
      <c r="SHE16" s="308" t="s">
        <v>53</v>
      </c>
      <c r="SHF16" s="308" t="s">
        <v>53</v>
      </c>
      <c r="SHG16" s="308" t="s">
        <v>53</v>
      </c>
      <c r="SHH16" s="308" t="s">
        <v>53</v>
      </c>
      <c r="SHI16" s="308" t="s">
        <v>53</v>
      </c>
      <c r="SHJ16" s="308" t="s">
        <v>53</v>
      </c>
      <c r="SHK16" s="308" t="s">
        <v>53</v>
      </c>
      <c r="SHL16" s="308" t="s">
        <v>53</v>
      </c>
      <c r="SHM16" s="308" t="s">
        <v>53</v>
      </c>
      <c r="SHN16" s="308" t="s">
        <v>53</v>
      </c>
      <c r="SHO16" s="308" t="s">
        <v>53</v>
      </c>
      <c r="SHP16" s="308" t="s">
        <v>53</v>
      </c>
      <c r="SHQ16" s="308" t="s">
        <v>53</v>
      </c>
      <c r="SHR16" s="308" t="s">
        <v>53</v>
      </c>
      <c r="SHS16" s="308" t="s">
        <v>53</v>
      </c>
      <c r="SHT16" s="308" t="s">
        <v>53</v>
      </c>
      <c r="SHU16" s="308" t="s">
        <v>53</v>
      </c>
      <c r="SHV16" s="308" t="s">
        <v>53</v>
      </c>
      <c r="SHW16" s="308" t="s">
        <v>53</v>
      </c>
      <c r="SHX16" s="308" t="s">
        <v>53</v>
      </c>
      <c r="SHY16" s="308" t="s">
        <v>53</v>
      </c>
      <c r="SHZ16" s="308" t="s">
        <v>53</v>
      </c>
      <c r="SIA16" s="308" t="s">
        <v>53</v>
      </c>
      <c r="SIB16" s="308" t="s">
        <v>53</v>
      </c>
      <c r="SIC16" s="308" t="s">
        <v>53</v>
      </c>
      <c r="SID16" s="308" t="s">
        <v>53</v>
      </c>
      <c r="SIE16" s="308" t="s">
        <v>53</v>
      </c>
      <c r="SIF16" s="308" t="s">
        <v>53</v>
      </c>
      <c r="SIG16" s="308" t="s">
        <v>53</v>
      </c>
      <c r="SIH16" s="308" t="s">
        <v>53</v>
      </c>
      <c r="SII16" s="308" t="s">
        <v>53</v>
      </c>
      <c r="SIJ16" s="308" t="s">
        <v>53</v>
      </c>
      <c r="SIK16" s="308" t="s">
        <v>53</v>
      </c>
      <c r="SIL16" s="308" t="s">
        <v>53</v>
      </c>
      <c r="SIM16" s="308" t="s">
        <v>53</v>
      </c>
      <c r="SIN16" s="308" t="s">
        <v>53</v>
      </c>
      <c r="SIO16" s="308" t="s">
        <v>53</v>
      </c>
      <c r="SIP16" s="308" t="s">
        <v>53</v>
      </c>
      <c r="SIQ16" s="308" t="s">
        <v>53</v>
      </c>
      <c r="SIR16" s="308" t="s">
        <v>53</v>
      </c>
      <c r="SIS16" s="308" t="s">
        <v>53</v>
      </c>
      <c r="SIT16" s="308" t="s">
        <v>53</v>
      </c>
      <c r="SIU16" s="308" t="s">
        <v>53</v>
      </c>
      <c r="SIV16" s="308" t="s">
        <v>53</v>
      </c>
      <c r="SIW16" s="308" t="s">
        <v>53</v>
      </c>
      <c r="SIX16" s="308" t="s">
        <v>53</v>
      </c>
      <c r="SIY16" s="308" t="s">
        <v>53</v>
      </c>
      <c r="SIZ16" s="308" t="s">
        <v>53</v>
      </c>
      <c r="SJA16" s="308" t="s">
        <v>53</v>
      </c>
      <c r="SJB16" s="308" t="s">
        <v>53</v>
      </c>
      <c r="SJC16" s="308" t="s">
        <v>53</v>
      </c>
      <c r="SJD16" s="308" t="s">
        <v>53</v>
      </c>
      <c r="SJE16" s="308" t="s">
        <v>53</v>
      </c>
      <c r="SJF16" s="308" t="s">
        <v>53</v>
      </c>
      <c r="SJG16" s="308" t="s">
        <v>53</v>
      </c>
      <c r="SJH16" s="308" t="s">
        <v>53</v>
      </c>
      <c r="SJI16" s="308" t="s">
        <v>53</v>
      </c>
      <c r="SJJ16" s="308" t="s">
        <v>53</v>
      </c>
      <c r="SJK16" s="308" t="s">
        <v>53</v>
      </c>
      <c r="SJL16" s="308" t="s">
        <v>53</v>
      </c>
      <c r="SJM16" s="308" t="s">
        <v>53</v>
      </c>
      <c r="SJN16" s="308" t="s">
        <v>53</v>
      </c>
      <c r="SJO16" s="308" t="s">
        <v>53</v>
      </c>
      <c r="SJP16" s="308" t="s">
        <v>53</v>
      </c>
      <c r="SJQ16" s="308" t="s">
        <v>53</v>
      </c>
      <c r="SJR16" s="308" t="s">
        <v>53</v>
      </c>
      <c r="SJS16" s="308" t="s">
        <v>53</v>
      </c>
      <c r="SJT16" s="308" t="s">
        <v>53</v>
      </c>
      <c r="SJU16" s="308" t="s">
        <v>53</v>
      </c>
      <c r="SJV16" s="308" t="s">
        <v>53</v>
      </c>
      <c r="SJW16" s="308" t="s">
        <v>53</v>
      </c>
      <c r="SJX16" s="308" t="s">
        <v>53</v>
      </c>
      <c r="SJY16" s="308" t="s">
        <v>53</v>
      </c>
      <c r="SJZ16" s="308" t="s">
        <v>53</v>
      </c>
      <c r="SKA16" s="308" t="s">
        <v>53</v>
      </c>
      <c r="SKB16" s="308" t="s">
        <v>53</v>
      </c>
      <c r="SKC16" s="308" t="s">
        <v>53</v>
      </c>
      <c r="SKD16" s="308" t="s">
        <v>53</v>
      </c>
      <c r="SKE16" s="308" t="s">
        <v>53</v>
      </c>
      <c r="SKF16" s="308" t="s">
        <v>53</v>
      </c>
      <c r="SKG16" s="308" t="s">
        <v>53</v>
      </c>
      <c r="SKH16" s="308" t="s">
        <v>53</v>
      </c>
      <c r="SKI16" s="308" t="s">
        <v>53</v>
      </c>
      <c r="SKJ16" s="308" t="s">
        <v>53</v>
      </c>
      <c r="SKK16" s="308" t="s">
        <v>53</v>
      </c>
      <c r="SKL16" s="308" t="s">
        <v>53</v>
      </c>
      <c r="SKM16" s="308" t="s">
        <v>53</v>
      </c>
      <c r="SKN16" s="308" t="s">
        <v>53</v>
      </c>
      <c r="SKO16" s="308" t="s">
        <v>53</v>
      </c>
      <c r="SKP16" s="308" t="s">
        <v>53</v>
      </c>
      <c r="SKQ16" s="308" t="s">
        <v>53</v>
      </c>
      <c r="SKR16" s="308" t="s">
        <v>53</v>
      </c>
      <c r="SKS16" s="308" t="s">
        <v>53</v>
      </c>
      <c r="SKT16" s="308" t="s">
        <v>53</v>
      </c>
      <c r="SKU16" s="308" t="s">
        <v>53</v>
      </c>
      <c r="SKV16" s="308" t="s">
        <v>53</v>
      </c>
      <c r="SKW16" s="308" t="s">
        <v>53</v>
      </c>
      <c r="SKX16" s="308" t="s">
        <v>53</v>
      </c>
      <c r="SKY16" s="308" t="s">
        <v>53</v>
      </c>
      <c r="SKZ16" s="308" t="s">
        <v>53</v>
      </c>
      <c r="SLA16" s="308" t="s">
        <v>53</v>
      </c>
      <c r="SLB16" s="308" t="s">
        <v>53</v>
      </c>
      <c r="SLC16" s="308" t="s">
        <v>53</v>
      </c>
      <c r="SLD16" s="308" t="s">
        <v>53</v>
      </c>
      <c r="SLE16" s="308" t="s">
        <v>53</v>
      </c>
      <c r="SLF16" s="308" t="s">
        <v>53</v>
      </c>
      <c r="SLG16" s="308" t="s">
        <v>53</v>
      </c>
      <c r="SLH16" s="308" t="s">
        <v>53</v>
      </c>
      <c r="SLI16" s="308" t="s">
        <v>53</v>
      </c>
      <c r="SLJ16" s="308" t="s">
        <v>53</v>
      </c>
      <c r="SLK16" s="308" t="s">
        <v>53</v>
      </c>
      <c r="SLL16" s="308" t="s">
        <v>53</v>
      </c>
      <c r="SLM16" s="308" t="s">
        <v>53</v>
      </c>
      <c r="SLN16" s="308" t="s">
        <v>53</v>
      </c>
      <c r="SLO16" s="308" t="s">
        <v>53</v>
      </c>
      <c r="SLP16" s="308" t="s">
        <v>53</v>
      </c>
      <c r="SLQ16" s="308" t="s">
        <v>53</v>
      </c>
      <c r="SLR16" s="308" t="s">
        <v>53</v>
      </c>
      <c r="SLS16" s="308" t="s">
        <v>53</v>
      </c>
      <c r="SLT16" s="308" t="s">
        <v>53</v>
      </c>
      <c r="SLU16" s="308" t="s">
        <v>53</v>
      </c>
      <c r="SLV16" s="308" t="s">
        <v>53</v>
      </c>
      <c r="SLW16" s="308" t="s">
        <v>53</v>
      </c>
      <c r="SLX16" s="308" t="s">
        <v>53</v>
      </c>
      <c r="SLY16" s="308" t="s">
        <v>53</v>
      </c>
      <c r="SLZ16" s="308" t="s">
        <v>53</v>
      </c>
      <c r="SMA16" s="308" t="s">
        <v>53</v>
      </c>
      <c r="SMB16" s="308" t="s">
        <v>53</v>
      </c>
      <c r="SMC16" s="308" t="s">
        <v>53</v>
      </c>
      <c r="SMD16" s="308" t="s">
        <v>53</v>
      </c>
      <c r="SME16" s="308" t="s">
        <v>53</v>
      </c>
      <c r="SMF16" s="308" t="s">
        <v>53</v>
      </c>
      <c r="SMG16" s="308" t="s">
        <v>53</v>
      </c>
      <c r="SMH16" s="308" t="s">
        <v>53</v>
      </c>
      <c r="SMI16" s="308" t="s">
        <v>53</v>
      </c>
      <c r="SMJ16" s="308" t="s">
        <v>53</v>
      </c>
      <c r="SMK16" s="308" t="s">
        <v>53</v>
      </c>
      <c r="SML16" s="308" t="s">
        <v>53</v>
      </c>
      <c r="SMM16" s="308" t="s">
        <v>53</v>
      </c>
      <c r="SMN16" s="308" t="s">
        <v>53</v>
      </c>
      <c r="SMO16" s="308" t="s">
        <v>53</v>
      </c>
      <c r="SMP16" s="308" t="s">
        <v>53</v>
      </c>
      <c r="SMQ16" s="308" t="s">
        <v>53</v>
      </c>
      <c r="SMR16" s="308" t="s">
        <v>53</v>
      </c>
      <c r="SMS16" s="308" t="s">
        <v>53</v>
      </c>
      <c r="SMT16" s="308" t="s">
        <v>53</v>
      </c>
      <c r="SMU16" s="308" t="s">
        <v>53</v>
      </c>
      <c r="SMV16" s="308" t="s">
        <v>53</v>
      </c>
      <c r="SMW16" s="308" t="s">
        <v>53</v>
      </c>
      <c r="SMX16" s="308" t="s">
        <v>53</v>
      </c>
      <c r="SMY16" s="308" t="s">
        <v>53</v>
      </c>
      <c r="SMZ16" s="308" t="s">
        <v>53</v>
      </c>
      <c r="SNA16" s="308" t="s">
        <v>53</v>
      </c>
      <c r="SNB16" s="308" t="s">
        <v>53</v>
      </c>
      <c r="SNC16" s="308" t="s">
        <v>53</v>
      </c>
      <c r="SND16" s="308" t="s">
        <v>53</v>
      </c>
      <c r="SNE16" s="308" t="s">
        <v>53</v>
      </c>
      <c r="SNF16" s="308" t="s">
        <v>53</v>
      </c>
      <c r="SNG16" s="308" t="s">
        <v>53</v>
      </c>
      <c r="SNH16" s="308" t="s">
        <v>53</v>
      </c>
      <c r="SNI16" s="308" t="s">
        <v>53</v>
      </c>
      <c r="SNJ16" s="308" t="s">
        <v>53</v>
      </c>
      <c r="SNK16" s="308" t="s">
        <v>53</v>
      </c>
      <c r="SNL16" s="308" t="s">
        <v>53</v>
      </c>
      <c r="SNM16" s="308" t="s">
        <v>53</v>
      </c>
      <c r="SNN16" s="308" t="s">
        <v>53</v>
      </c>
      <c r="SNO16" s="308" t="s">
        <v>53</v>
      </c>
      <c r="SNP16" s="308" t="s">
        <v>53</v>
      </c>
      <c r="SNQ16" s="308" t="s">
        <v>53</v>
      </c>
      <c r="SNR16" s="308" t="s">
        <v>53</v>
      </c>
      <c r="SNS16" s="308" t="s">
        <v>53</v>
      </c>
      <c r="SNT16" s="308" t="s">
        <v>53</v>
      </c>
      <c r="SNU16" s="308" t="s">
        <v>53</v>
      </c>
      <c r="SNV16" s="308" t="s">
        <v>53</v>
      </c>
      <c r="SNW16" s="308" t="s">
        <v>53</v>
      </c>
      <c r="SNX16" s="308" t="s">
        <v>53</v>
      </c>
      <c r="SNY16" s="308" t="s">
        <v>53</v>
      </c>
      <c r="SNZ16" s="308" t="s">
        <v>53</v>
      </c>
      <c r="SOA16" s="308" t="s">
        <v>53</v>
      </c>
      <c r="SOB16" s="308" t="s">
        <v>53</v>
      </c>
      <c r="SOC16" s="308" t="s">
        <v>53</v>
      </c>
      <c r="SOD16" s="308" t="s">
        <v>53</v>
      </c>
      <c r="SOE16" s="308" t="s">
        <v>53</v>
      </c>
      <c r="SOF16" s="308" t="s">
        <v>53</v>
      </c>
      <c r="SOG16" s="308" t="s">
        <v>53</v>
      </c>
      <c r="SOH16" s="308" t="s">
        <v>53</v>
      </c>
      <c r="SOI16" s="308" t="s">
        <v>53</v>
      </c>
      <c r="SOJ16" s="308" t="s">
        <v>53</v>
      </c>
      <c r="SOK16" s="308" t="s">
        <v>53</v>
      </c>
      <c r="SOL16" s="308" t="s">
        <v>53</v>
      </c>
      <c r="SOM16" s="308" t="s">
        <v>53</v>
      </c>
      <c r="SON16" s="308" t="s">
        <v>53</v>
      </c>
      <c r="SOO16" s="308" t="s">
        <v>53</v>
      </c>
      <c r="SOP16" s="308" t="s">
        <v>53</v>
      </c>
      <c r="SOQ16" s="308" t="s">
        <v>53</v>
      </c>
      <c r="SOR16" s="308" t="s">
        <v>53</v>
      </c>
      <c r="SOS16" s="308" t="s">
        <v>53</v>
      </c>
      <c r="SOT16" s="308" t="s">
        <v>53</v>
      </c>
      <c r="SOU16" s="308" t="s">
        <v>53</v>
      </c>
      <c r="SOV16" s="308" t="s">
        <v>53</v>
      </c>
      <c r="SOW16" s="308" t="s">
        <v>53</v>
      </c>
      <c r="SOX16" s="308" t="s">
        <v>53</v>
      </c>
      <c r="SOY16" s="308" t="s">
        <v>53</v>
      </c>
      <c r="SOZ16" s="308" t="s">
        <v>53</v>
      </c>
      <c r="SPA16" s="308" t="s">
        <v>53</v>
      </c>
      <c r="SPB16" s="308" t="s">
        <v>53</v>
      </c>
      <c r="SPC16" s="308" t="s">
        <v>53</v>
      </c>
      <c r="SPD16" s="308" t="s">
        <v>53</v>
      </c>
      <c r="SPE16" s="308" t="s">
        <v>53</v>
      </c>
      <c r="SPF16" s="308" t="s">
        <v>53</v>
      </c>
      <c r="SPG16" s="308" t="s">
        <v>53</v>
      </c>
      <c r="SPH16" s="308" t="s">
        <v>53</v>
      </c>
      <c r="SPI16" s="308" t="s">
        <v>53</v>
      </c>
      <c r="SPJ16" s="308" t="s">
        <v>53</v>
      </c>
      <c r="SPK16" s="308" t="s">
        <v>53</v>
      </c>
      <c r="SPL16" s="308" t="s">
        <v>53</v>
      </c>
      <c r="SPM16" s="308" t="s">
        <v>53</v>
      </c>
      <c r="SPN16" s="308" t="s">
        <v>53</v>
      </c>
      <c r="SPO16" s="308" t="s">
        <v>53</v>
      </c>
      <c r="SPP16" s="308" t="s">
        <v>53</v>
      </c>
      <c r="SPQ16" s="308" t="s">
        <v>53</v>
      </c>
      <c r="SPR16" s="308" t="s">
        <v>53</v>
      </c>
      <c r="SPS16" s="308" t="s">
        <v>53</v>
      </c>
      <c r="SPT16" s="308" t="s">
        <v>53</v>
      </c>
      <c r="SPU16" s="308" t="s">
        <v>53</v>
      </c>
      <c r="SPV16" s="308" t="s">
        <v>53</v>
      </c>
      <c r="SPW16" s="308" t="s">
        <v>53</v>
      </c>
      <c r="SPX16" s="308" t="s">
        <v>53</v>
      </c>
      <c r="SPY16" s="308" t="s">
        <v>53</v>
      </c>
      <c r="SPZ16" s="308" t="s">
        <v>53</v>
      </c>
      <c r="SQA16" s="308" t="s">
        <v>53</v>
      </c>
      <c r="SQB16" s="308" t="s">
        <v>53</v>
      </c>
      <c r="SQC16" s="308" t="s">
        <v>53</v>
      </c>
      <c r="SQD16" s="308" t="s">
        <v>53</v>
      </c>
      <c r="SQE16" s="308" t="s">
        <v>53</v>
      </c>
      <c r="SQF16" s="308" t="s">
        <v>53</v>
      </c>
      <c r="SQG16" s="308" t="s">
        <v>53</v>
      </c>
      <c r="SQH16" s="308" t="s">
        <v>53</v>
      </c>
      <c r="SQI16" s="308" t="s">
        <v>53</v>
      </c>
      <c r="SQJ16" s="308" t="s">
        <v>53</v>
      </c>
      <c r="SQK16" s="308" t="s">
        <v>53</v>
      </c>
      <c r="SQL16" s="308" t="s">
        <v>53</v>
      </c>
      <c r="SQM16" s="308" t="s">
        <v>53</v>
      </c>
      <c r="SQN16" s="308" t="s">
        <v>53</v>
      </c>
      <c r="SQO16" s="308" t="s">
        <v>53</v>
      </c>
      <c r="SQP16" s="308" t="s">
        <v>53</v>
      </c>
      <c r="SQQ16" s="308" t="s">
        <v>53</v>
      </c>
      <c r="SQR16" s="308" t="s">
        <v>53</v>
      </c>
      <c r="SQS16" s="308" t="s">
        <v>53</v>
      </c>
      <c r="SQT16" s="308" t="s">
        <v>53</v>
      </c>
      <c r="SQU16" s="308" t="s">
        <v>53</v>
      </c>
      <c r="SQV16" s="308" t="s">
        <v>53</v>
      </c>
      <c r="SQW16" s="308" t="s">
        <v>53</v>
      </c>
      <c r="SQX16" s="308" t="s">
        <v>53</v>
      </c>
      <c r="SQY16" s="308" t="s">
        <v>53</v>
      </c>
      <c r="SQZ16" s="308" t="s">
        <v>53</v>
      </c>
      <c r="SRA16" s="308" t="s">
        <v>53</v>
      </c>
      <c r="SRB16" s="308" t="s">
        <v>53</v>
      </c>
      <c r="SRC16" s="308" t="s">
        <v>53</v>
      </c>
      <c r="SRD16" s="308" t="s">
        <v>53</v>
      </c>
      <c r="SRE16" s="308" t="s">
        <v>53</v>
      </c>
      <c r="SRF16" s="308" t="s">
        <v>53</v>
      </c>
      <c r="SRG16" s="308" t="s">
        <v>53</v>
      </c>
      <c r="SRH16" s="308" t="s">
        <v>53</v>
      </c>
      <c r="SRI16" s="308" t="s">
        <v>53</v>
      </c>
      <c r="SRJ16" s="308" t="s">
        <v>53</v>
      </c>
      <c r="SRK16" s="308" t="s">
        <v>53</v>
      </c>
      <c r="SRL16" s="308" t="s">
        <v>53</v>
      </c>
      <c r="SRM16" s="308" t="s">
        <v>53</v>
      </c>
      <c r="SRN16" s="308" t="s">
        <v>53</v>
      </c>
      <c r="SRO16" s="308" t="s">
        <v>53</v>
      </c>
      <c r="SRP16" s="308" t="s">
        <v>53</v>
      </c>
      <c r="SRQ16" s="308" t="s">
        <v>53</v>
      </c>
      <c r="SRR16" s="308" t="s">
        <v>53</v>
      </c>
      <c r="SRS16" s="308" t="s">
        <v>53</v>
      </c>
      <c r="SRT16" s="308" t="s">
        <v>53</v>
      </c>
      <c r="SRU16" s="308" t="s">
        <v>53</v>
      </c>
      <c r="SRV16" s="308" t="s">
        <v>53</v>
      </c>
      <c r="SRW16" s="308" t="s">
        <v>53</v>
      </c>
      <c r="SRX16" s="308" t="s">
        <v>53</v>
      </c>
      <c r="SRY16" s="308" t="s">
        <v>53</v>
      </c>
      <c r="SRZ16" s="308" t="s">
        <v>53</v>
      </c>
      <c r="SSA16" s="308" t="s">
        <v>53</v>
      </c>
      <c r="SSB16" s="308" t="s">
        <v>53</v>
      </c>
      <c r="SSC16" s="308" t="s">
        <v>53</v>
      </c>
      <c r="SSD16" s="308" t="s">
        <v>53</v>
      </c>
      <c r="SSE16" s="308" t="s">
        <v>53</v>
      </c>
      <c r="SSF16" s="308" t="s">
        <v>53</v>
      </c>
      <c r="SSG16" s="308" t="s">
        <v>53</v>
      </c>
      <c r="SSH16" s="308" t="s">
        <v>53</v>
      </c>
      <c r="SSI16" s="308" t="s">
        <v>53</v>
      </c>
      <c r="SSJ16" s="308" t="s">
        <v>53</v>
      </c>
      <c r="SSK16" s="308" t="s">
        <v>53</v>
      </c>
      <c r="SSL16" s="308" t="s">
        <v>53</v>
      </c>
      <c r="SSM16" s="308" t="s">
        <v>53</v>
      </c>
      <c r="SSN16" s="308" t="s">
        <v>53</v>
      </c>
      <c r="SSO16" s="308" t="s">
        <v>53</v>
      </c>
      <c r="SSP16" s="308" t="s">
        <v>53</v>
      </c>
      <c r="SSQ16" s="308" t="s">
        <v>53</v>
      </c>
      <c r="SSR16" s="308" t="s">
        <v>53</v>
      </c>
      <c r="SSS16" s="308" t="s">
        <v>53</v>
      </c>
      <c r="SST16" s="308" t="s">
        <v>53</v>
      </c>
      <c r="SSU16" s="308" t="s">
        <v>53</v>
      </c>
      <c r="SSV16" s="308" t="s">
        <v>53</v>
      </c>
      <c r="SSW16" s="308" t="s">
        <v>53</v>
      </c>
      <c r="SSX16" s="308" t="s">
        <v>53</v>
      </c>
      <c r="SSY16" s="308" t="s">
        <v>53</v>
      </c>
      <c r="SSZ16" s="308" t="s">
        <v>53</v>
      </c>
      <c r="STA16" s="308" t="s">
        <v>53</v>
      </c>
      <c r="STB16" s="308" t="s">
        <v>53</v>
      </c>
      <c r="STC16" s="308" t="s">
        <v>53</v>
      </c>
      <c r="STD16" s="308" t="s">
        <v>53</v>
      </c>
      <c r="STE16" s="308" t="s">
        <v>53</v>
      </c>
      <c r="STF16" s="308" t="s">
        <v>53</v>
      </c>
      <c r="STG16" s="308" t="s">
        <v>53</v>
      </c>
      <c r="STH16" s="308" t="s">
        <v>53</v>
      </c>
      <c r="STI16" s="308" t="s">
        <v>53</v>
      </c>
      <c r="STJ16" s="308" t="s">
        <v>53</v>
      </c>
      <c r="STK16" s="308" t="s">
        <v>53</v>
      </c>
      <c r="STL16" s="308" t="s">
        <v>53</v>
      </c>
      <c r="STM16" s="308" t="s">
        <v>53</v>
      </c>
      <c r="STN16" s="308" t="s">
        <v>53</v>
      </c>
      <c r="STO16" s="308" t="s">
        <v>53</v>
      </c>
      <c r="STP16" s="308" t="s">
        <v>53</v>
      </c>
      <c r="STQ16" s="308" t="s">
        <v>53</v>
      </c>
      <c r="STR16" s="308" t="s">
        <v>53</v>
      </c>
      <c r="STS16" s="308" t="s">
        <v>53</v>
      </c>
      <c r="STT16" s="308" t="s">
        <v>53</v>
      </c>
      <c r="STU16" s="308" t="s">
        <v>53</v>
      </c>
      <c r="STV16" s="308" t="s">
        <v>53</v>
      </c>
      <c r="STW16" s="308" t="s">
        <v>53</v>
      </c>
      <c r="STX16" s="308" t="s">
        <v>53</v>
      </c>
      <c r="STY16" s="308" t="s">
        <v>53</v>
      </c>
      <c r="STZ16" s="308" t="s">
        <v>53</v>
      </c>
      <c r="SUA16" s="308" t="s">
        <v>53</v>
      </c>
      <c r="SUB16" s="308" t="s">
        <v>53</v>
      </c>
      <c r="SUC16" s="308" t="s">
        <v>53</v>
      </c>
      <c r="SUD16" s="308" t="s">
        <v>53</v>
      </c>
      <c r="SUE16" s="308" t="s">
        <v>53</v>
      </c>
      <c r="SUF16" s="308" t="s">
        <v>53</v>
      </c>
      <c r="SUG16" s="308" t="s">
        <v>53</v>
      </c>
      <c r="SUH16" s="308" t="s">
        <v>53</v>
      </c>
      <c r="SUI16" s="308" t="s">
        <v>53</v>
      </c>
      <c r="SUJ16" s="308" t="s">
        <v>53</v>
      </c>
      <c r="SUK16" s="308" t="s">
        <v>53</v>
      </c>
      <c r="SUL16" s="308" t="s">
        <v>53</v>
      </c>
      <c r="SUM16" s="308" t="s">
        <v>53</v>
      </c>
      <c r="SUN16" s="308" t="s">
        <v>53</v>
      </c>
      <c r="SUO16" s="308" t="s">
        <v>53</v>
      </c>
      <c r="SUP16" s="308" t="s">
        <v>53</v>
      </c>
      <c r="SUQ16" s="308" t="s">
        <v>53</v>
      </c>
      <c r="SUR16" s="308" t="s">
        <v>53</v>
      </c>
      <c r="SUS16" s="308" t="s">
        <v>53</v>
      </c>
      <c r="SUT16" s="308" t="s">
        <v>53</v>
      </c>
      <c r="SUU16" s="308" t="s">
        <v>53</v>
      </c>
      <c r="SUV16" s="308" t="s">
        <v>53</v>
      </c>
      <c r="SUW16" s="308" t="s">
        <v>53</v>
      </c>
      <c r="SUX16" s="308" t="s">
        <v>53</v>
      </c>
      <c r="SUY16" s="308" t="s">
        <v>53</v>
      </c>
      <c r="SUZ16" s="308" t="s">
        <v>53</v>
      </c>
      <c r="SVA16" s="308" t="s">
        <v>53</v>
      </c>
      <c r="SVB16" s="308" t="s">
        <v>53</v>
      </c>
      <c r="SVC16" s="308" t="s">
        <v>53</v>
      </c>
      <c r="SVD16" s="308" t="s">
        <v>53</v>
      </c>
      <c r="SVE16" s="308" t="s">
        <v>53</v>
      </c>
      <c r="SVF16" s="308" t="s">
        <v>53</v>
      </c>
      <c r="SVG16" s="308" t="s">
        <v>53</v>
      </c>
      <c r="SVH16" s="308" t="s">
        <v>53</v>
      </c>
      <c r="SVI16" s="308" t="s">
        <v>53</v>
      </c>
      <c r="SVJ16" s="308" t="s">
        <v>53</v>
      </c>
      <c r="SVK16" s="308" t="s">
        <v>53</v>
      </c>
      <c r="SVL16" s="308" t="s">
        <v>53</v>
      </c>
      <c r="SVM16" s="308" t="s">
        <v>53</v>
      </c>
      <c r="SVN16" s="308" t="s">
        <v>53</v>
      </c>
      <c r="SVO16" s="308" t="s">
        <v>53</v>
      </c>
      <c r="SVP16" s="308" t="s">
        <v>53</v>
      </c>
      <c r="SVQ16" s="308" t="s">
        <v>53</v>
      </c>
      <c r="SVR16" s="308" t="s">
        <v>53</v>
      </c>
      <c r="SVS16" s="308" t="s">
        <v>53</v>
      </c>
      <c r="SVT16" s="308" t="s">
        <v>53</v>
      </c>
      <c r="SVU16" s="308" t="s">
        <v>53</v>
      </c>
      <c r="SVV16" s="308" t="s">
        <v>53</v>
      </c>
      <c r="SVW16" s="308" t="s">
        <v>53</v>
      </c>
      <c r="SVX16" s="308" t="s">
        <v>53</v>
      </c>
      <c r="SVY16" s="308" t="s">
        <v>53</v>
      </c>
      <c r="SVZ16" s="308" t="s">
        <v>53</v>
      </c>
      <c r="SWA16" s="308" t="s">
        <v>53</v>
      </c>
      <c r="SWB16" s="308" t="s">
        <v>53</v>
      </c>
      <c r="SWC16" s="308" t="s">
        <v>53</v>
      </c>
      <c r="SWD16" s="308" t="s">
        <v>53</v>
      </c>
      <c r="SWE16" s="308" t="s">
        <v>53</v>
      </c>
      <c r="SWF16" s="308" t="s">
        <v>53</v>
      </c>
      <c r="SWG16" s="308" t="s">
        <v>53</v>
      </c>
      <c r="SWH16" s="308" t="s">
        <v>53</v>
      </c>
      <c r="SWI16" s="308" t="s">
        <v>53</v>
      </c>
      <c r="SWJ16" s="308" t="s">
        <v>53</v>
      </c>
      <c r="SWK16" s="308" t="s">
        <v>53</v>
      </c>
      <c r="SWL16" s="308" t="s">
        <v>53</v>
      </c>
      <c r="SWM16" s="308" t="s">
        <v>53</v>
      </c>
      <c r="SWN16" s="308" t="s">
        <v>53</v>
      </c>
      <c r="SWO16" s="308" t="s">
        <v>53</v>
      </c>
      <c r="SWP16" s="308" t="s">
        <v>53</v>
      </c>
      <c r="SWQ16" s="308" t="s">
        <v>53</v>
      </c>
      <c r="SWR16" s="308" t="s">
        <v>53</v>
      </c>
      <c r="SWS16" s="308" t="s">
        <v>53</v>
      </c>
      <c r="SWT16" s="308" t="s">
        <v>53</v>
      </c>
      <c r="SWU16" s="308" t="s">
        <v>53</v>
      </c>
      <c r="SWV16" s="308" t="s">
        <v>53</v>
      </c>
      <c r="SWW16" s="308" t="s">
        <v>53</v>
      </c>
      <c r="SWX16" s="308" t="s">
        <v>53</v>
      </c>
      <c r="SWY16" s="308" t="s">
        <v>53</v>
      </c>
      <c r="SWZ16" s="308" t="s">
        <v>53</v>
      </c>
      <c r="SXA16" s="308" t="s">
        <v>53</v>
      </c>
      <c r="SXB16" s="308" t="s">
        <v>53</v>
      </c>
      <c r="SXC16" s="308" t="s">
        <v>53</v>
      </c>
      <c r="SXD16" s="308" t="s">
        <v>53</v>
      </c>
      <c r="SXE16" s="308" t="s">
        <v>53</v>
      </c>
      <c r="SXF16" s="308" t="s">
        <v>53</v>
      </c>
      <c r="SXG16" s="308" t="s">
        <v>53</v>
      </c>
      <c r="SXH16" s="308" t="s">
        <v>53</v>
      </c>
      <c r="SXI16" s="308" t="s">
        <v>53</v>
      </c>
      <c r="SXJ16" s="308" t="s">
        <v>53</v>
      </c>
      <c r="SXK16" s="308" t="s">
        <v>53</v>
      </c>
      <c r="SXL16" s="308" t="s">
        <v>53</v>
      </c>
      <c r="SXM16" s="308" t="s">
        <v>53</v>
      </c>
      <c r="SXN16" s="308" t="s">
        <v>53</v>
      </c>
      <c r="SXO16" s="308" t="s">
        <v>53</v>
      </c>
      <c r="SXP16" s="308" t="s">
        <v>53</v>
      </c>
      <c r="SXQ16" s="308" t="s">
        <v>53</v>
      </c>
      <c r="SXR16" s="308" t="s">
        <v>53</v>
      </c>
      <c r="SXS16" s="308" t="s">
        <v>53</v>
      </c>
      <c r="SXT16" s="308" t="s">
        <v>53</v>
      </c>
      <c r="SXU16" s="308" t="s">
        <v>53</v>
      </c>
      <c r="SXV16" s="308" t="s">
        <v>53</v>
      </c>
      <c r="SXW16" s="308" t="s">
        <v>53</v>
      </c>
      <c r="SXX16" s="308" t="s">
        <v>53</v>
      </c>
      <c r="SXY16" s="308" t="s">
        <v>53</v>
      </c>
      <c r="SXZ16" s="308" t="s">
        <v>53</v>
      </c>
      <c r="SYA16" s="308" t="s">
        <v>53</v>
      </c>
      <c r="SYB16" s="308" t="s">
        <v>53</v>
      </c>
      <c r="SYC16" s="308" t="s">
        <v>53</v>
      </c>
      <c r="SYD16" s="308" t="s">
        <v>53</v>
      </c>
      <c r="SYE16" s="308" t="s">
        <v>53</v>
      </c>
      <c r="SYF16" s="308" t="s">
        <v>53</v>
      </c>
      <c r="SYG16" s="308" t="s">
        <v>53</v>
      </c>
      <c r="SYH16" s="308" t="s">
        <v>53</v>
      </c>
      <c r="SYI16" s="308" t="s">
        <v>53</v>
      </c>
      <c r="SYJ16" s="308" t="s">
        <v>53</v>
      </c>
      <c r="SYK16" s="308" t="s">
        <v>53</v>
      </c>
      <c r="SYL16" s="308" t="s">
        <v>53</v>
      </c>
      <c r="SYM16" s="308" t="s">
        <v>53</v>
      </c>
      <c r="SYN16" s="308" t="s">
        <v>53</v>
      </c>
      <c r="SYO16" s="308" t="s">
        <v>53</v>
      </c>
      <c r="SYP16" s="308" t="s">
        <v>53</v>
      </c>
      <c r="SYQ16" s="308" t="s">
        <v>53</v>
      </c>
      <c r="SYR16" s="308" t="s">
        <v>53</v>
      </c>
      <c r="SYS16" s="308" t="s">
        <v>53</v>
      </c>
      <c r="SYT16" s="308" t="s">
        <v>53</v>
      </c>
      <c r="SYU16" s="308" t="s">
        <v>53</v>
      </c>
      <c r="SYV16" s="308" t="s">
        <v>53</v>
      </c>
      <c r="SYW16" s="308" t="s">
        <v>53</v>
      </c>
      <c r="SYX16" s="308" t="s">
        <v>53</v>
      </c>
      <c r="SYY16" s="308" t="s">
        <v>53</v>
      </c>
      <c r="SYZ16" s="308" t="s">
        <v>53</v>
      </c>
      <c r="SZA16" s="308" t="s">
        <v>53</v>
      </c>
      <c r="SZB16" s="308" t="s">
        <v>53</v>
      </c>
      <c r="SZC16" s="308" t="s">
        <v>53</v>
      </c>
      <c r="SZD16" s="308" t="s">
        <v>53</v>
      </c>
      <c r="SZE16" s="308" t="s">
        <v>53</v>
      </c>
      <c r="SZF16" s="308" t="s">
        <v>53</v>
      </c>
      <c r="SZG16" s="308" t="s">
        <v>53</v>
      </c>
      <c r="SZH16" s="308" t="s">
        <v>53</v>
      </c>
      <c r="SZI16" s="308" t="s">
        <v>53</v>
      </c>
      <c r="SZJ16" s="308" t="s">
        <v>53</v>
      </c>
      <c r="SZK16" s="308" t="s">
        <v>53</v>
      </c>
      <c r="SZL16" s="308" t="s">
        <v>53</v>
      </c>
      <c r="SZM16" s="308" t="s">
        <v>53</v>
      </c>
      <c r="SZN16" s="308" t="s">
        <v>53</v>
      </c>
      <c r="SZO16" s="308" t="s">
        <v>53</v>
      </c>
      <c r="SZP16" s="308" t="s">
        <v>53</v>
      </c>
      <c r="SZQ16" s="308" t="s">
        <v>53</v>
      </c>
      <c r="SZR16" s="308" t="s">
        <v>53</v>
      </c>
      <c r="SZS16" s="308" t="s">
        <v>53</v>
      </c>
      <c r="SZT16" s="308" t="s">
        <v>53</v>
      </c>
      <c r="SZU16" s="308" t="s">
        <v>53</v>
      </c>
      <c r="SZV16" s="308" t="s">
        <v>53</v>
      </c>
      <c r="SZW16" s="308" t="s">
        <v>53</v>
      </c>
      <c r="SZX16" s="308" t="s">
        <v>53</v>
      </c>
      <c r="SZY16" s="308" t="s">
        <v>53</v>
      </c>
      <c r="SZZ16" s="308" t="s">
        <v>53</v>
      </c>
      <c r="TAA16" s="308" t="s">
        <v>53</v>
      </c>
      <c r="TAB16" s="308" t="s">
        <v>53</v>
      </c>
      <c r="TAC16" s="308" t="s">
        <v>53</v>
      </c>
      <c r="TAD16" s="308" t="s">
        <v>53</v>
      </c>
      <c r="TAE16" s="308" t="s">
        <v>53</v>
      </c>
      <c r="TAF16" s="308" t="s">
        <v>53</v>
      </c>
      <c r="TAG16" s="308" t="s">
        <v>53</v>
      </c>
      <c r="TAH16" s="308" t="s">
        <v>53</v>
      </c>
      <c r="TAI16" s="308" t="s">
        <v>53</v>
      </c>
      <c r="TAJ16" s="308" t="s">
        <v>53</v>
      </c>
      <c r="TAK16" s="308" t="s">
        <v>53</v>
      </c>
      <c r="TAL16" s="308" t="s">
        <v>53</v>
      </c>
      <c r="TAM16" s="308" t="s">
        <v>53</v>
      </c>
      <c r="TAN16" s="308" t="s">
        <v>53</v>
      </c>
      <c r="TAO16" s="308" t="s">
        <v>53</v>
      </c>
      <c r="TAP16" s="308" t="s">
        <v>53</v>
      </c>
      <c r="TAQ16" s="308" t="s">
        <v>53</v>
      </c>
      <c r="TAR16" s="308" t="s">
        <v>53</v>
      </c>
      <c r="TAS16" s="308" t="s">
        <v>53</v>
      </c>
      <c r="TAT16" s="308" t="s">
        <v>53</v>
      </c>
      <c r="TAU16" s="308" t="s">
        <v>53</v>
      </c>
      <c r="TAV16" s="308" t="s">
        <v>53</v>
      </c>
      <c r="TAW16" s="308" t="s">
        <v>53</v>
      </c>
      <c r="TAX16" s="308" t="s">
        <v>53</v>
      </c>
      <c r="TAY16" s="308" t="s">
        <v>53</v>
      </c>
      <c r="TAZ16" s="308" t="s">
        <v>53</v>
      </c>
      <c r="TBA16" s="308" t="s">
        <v>53</v>
      </c>
      <c r="TBB16" s="308" t="s">
        <v>53</v>
      </c>
      <c r="TBC16" s="308" t="s">
        <v>53</v>
      </c>
      <c r="TBD16" s="308" t="s">
        <v>53</v>
      </c>
      <c r="TBE16" s="308" t="s">
        <v>53</v>
      </c>
      <c r="TBF16" s="308" t="s">
        <v>53</v>
      </c>
      <c r="TBG16" s="308" t="s">
        <v>53</v>
      </c>
      <c r="TBH16" s="308" t="s">
        <v>53</v>
      </c>
      <c r="TBI16" s="308" t="s">
        <v>53</v>
      </c>
      <c r="TBJ16" s="308" t="s">
        <v>53</v>
      </c>
      <c r="TBK16" s="308" t="s">
        <v>53</v>
      </c>
      <c r="TBL16" s="308" t="s">
        <v>53</v>
      </c>
      <c r="TBM16" s="308" t="s">
        <v>53</v>
      </c>
      <c r="TBN16" s="308" t="s">
        <v>53</v>
      </c>
      <c r="TBO16" s="308" t="s">
        <v>53</v>
      </c>
      <c r="TBP16" s="308" t="s">
        <v>53</v>
      </c>
      <c r="TBQ16" s="308" t="s">
        <v>53</v>
      </c>
      <c r="TBR16" s="308" t="s">
        <v>53</v>
      </c>
      <c r="TBS16" s="308" t="s">
        <v>53</v>
      </c>
      <c r="TBT16" s="308" t="s">
        <v>53</v>
      </c>
      <c r="TBU16" s="308" t="s">
        <v>53</v>
      </c>
      <c r="TBV16" s="308" t="s">
        <v>53</v>
      </c>
      <c r="TBW16" s="308" t="s">
        <v>53</v>
      </c>
      <c r="TBX16" s="308" t="s">
        <v>53</v>
      </c>
      <c r="TBY16" s="308" t="s">
        <v>53</v>
      </c>
      <c r="TBZ16" s="308" t="s">
        <v>53</v>
      </c>
      <c r="TCA16" s="308" t="s">
        <v>53</v>
      </c>
      <c r="TCB16" s="308" t="s">
        <v>53</v>
      </c>
      <c r="TCC16" s="308" t="s">
        <v>53</v>
      </c>
      <c r="TCD16" s="308" t="s">
        <v>53</v>
      </c>
      <c r="TCE16" s="308" t="s">
        <v>53</v>
      </c>
      <c r="TCF16" s="308" t="s">
        <v>53</v>
      </c>
      <c r="TCG16" s="308" t="s">
        <v>53</v>
      </c>
      <c r="TCH16" s="308" t="s">
        <v>53</v>
      </c>
      <c r="TCI16" s="308" t="s">
        <v>53</v>
      </c>
      <c r="TCJ16" s="308" t="s">
        <v>53</v>
      </c>
      <c r="TCK16" s="308" t="s">
        <v>53</v>
      </c>
      <c r="TCL16" s="308" t="s">
        <v>53</v>
      </c>
      <c r="TCM16" s="308" t="s">
        <v>53</v>
      </c>
      <c r="TCN16" s="308" t="s">
        <v>53</v>
      </c>
      <c r="TCO16" s="308" t="s">
        <v>53</v>
      </c>
      <c r="TCP16" s="308" t="s">
        <v>53</v>
      </c>
      <c r="TCQ16" s="308" t="s">
        <v>53</v>
      </c>
      <c r="TCR16" s="308" t="s">
        <v>53</v>
      </c>
      <c r="TCS16" s="308" t="s">
        <v>53</v>
      </c>
      <c r="TCT16" s="308" t="s">
        <v>53</v>
      </c>
      <c r="TCU16" s="308" t="s">
        <v>53</v>
      </c>
      <c r="TCV16" s="308" t="s">
        <v>53</v>
      </c>
      <c r="TCW16" s="308" t="s">
        <v>53</v>
      </c>
      <c r="TCX16" s="308" t="s">
        <v>53</v>
      </c>
      <c r="TCY16" s="308" t="s">
        <v>53</v>
      </c>
      <c r="TCZ16" s="308" t="s">
        <v>53</v>
      </c>
      <c r="TDA16" s="308" t="s">
        <v>53</v>
      </c>
      <c r="TDB16" s="308" t="s">
        <v>53</v>
      </c>
      <c r="TDC16" s="308" t="s">
        <v>53</v>
      </c>
      <c r="TDD16" s="308" t="s">
        <v>53</v>
      </c>
      <c r="TDE16" s="308" t="s">
        <v>53</v>
      </c>
      <c r="TDF16" s="308" t="s">
        <v>53</v>
      </c>
      <c r="TDG16" s="308" t="s">
        <v>53</v>
      </c>
      <c r="TDH16" s="308" t="s">
        <v>53</v>
      </c>
      <c r="TDI16" s="308" t="s">
        <v>53</v>
      </c>
      <c r="TDJ16" s="308" t="s">
        <v>53</v>
      </c>
      <c r="TDK16" s="308" t="s">
        <v>53</v>
      </c>
      <c r="TDL16" s="308" t="s">
        <v>53</v>
      </c>
      <c r="TDM16" s="308" t="s">
        <v>53</v>
      </c>
      <c r="TDN16" s="308" t="s">
        <v>53</v>
      </c>
      <c r="TDO16" s="308" t="s">
        <v>53</v>
      </c>
      <c r="TDP16" s="308" t="s">
        <v>53</v>
      </c>
      <c r="TDQ16" s="308" t="s">
        <v>53</v>
      </c>
      <c r="TDR16" s="308" t="s">
        <v>53</v>
      </c>
      <c r="TDS16" s="308" t="s">
        <v>53</v>
      </c>
      <c r="TDT16" s="308" t="s">
        <v>53</v>
      </c>
      <c r="TDU16" s="308" t="s">
        <v>53</v>
      </c>
      <c r="TDV16" s="308" t="s">
        <v>53</v>
      </c>
      <c r="TDW16" s="308" t="s">
        <v>53</v>
      </c>
      <c r="TDX16" s="308" t="s">
        <v>53</v>
      </c>
      <c r="TDY16" s="308" t="s">
        <v>53</v>
      </c>
      <c r="TDZ16" s="308" t="s">
        <v>53</v>
      </c>
      <c r="TEA16" s="308" t="s">
        <v>53</v>
      </c>
      <c r="TEB16" s="308" t="s">
        <v>53</v>
      </c>
      <c r="TEC16" s="308" t="s">
        <v>53</v>
      </c>
      <c r="TED16" s="308" t="s">
        <v>53</v>
      </c>
      <c r="TEE16" s="308" t="s">
        <v>53</v>
      </c>
      <c r="TEF16" s="308" t="s">
        <v>53</v>
      </c>
      <c r="TEG16" s="308" t="s">
        <v>53</v>
      </c>
      <c r="TEH16" s="308" t="s">
        <v>53</v>
      </c>
      <c r="TEI16" s="308" t="s">
        <v>53</v>
      </c>
      <c r="TEJ16" s="308" t="s">
        <v>53</v>
      </c>
      <c r="TEK16" s="308" t="s">
        <v>53</v>
      </c>
      <c r="TEL16" s="308" t="s">
        <v>53</v>
      </c>
      <c r="TEM16" s="308" t="s">
        <v>53</v>
      </c>
      <c r="TEN16" s="308" t="s">
        <v>53</v>
      </c>
      <c r="TEO16" s="308" t="s">
        <v>53</v>
      </c>
      <c r="TEP16" s="308" t="s">
        <v>53</v>
      </c>
      <c r="TEQ16" s="308" t="s">
        <v>53</v>
      </c>
      <c r="TER16" s="308" t="s">
        <v>53</v>
      </c>
      <c r="TES16" s="308" t="s">
        <v>53</v>
      </c>
      <c r="TET16" s="308" t="s">
        <v>53</v>
      </c>
      <c r="TEU16" s="308" t="s">
        <v>53</v>
      </c>
      <c r="TEV16" s="308" t="s">
        <v>53</v>
      </c>
      <c r="TEW16" s="308" t="s">
        <v>53</v>
      </c>
      <c r="TEX16" s="308" t="s">
        <v>53</v>
      </c>
      <c r="TEY16" s="308" t="s">
        <v>53</v>
      </c>
      <c r="TEZ16" s="308" t="s">
        <v>53</v>
      </c>
      <c r="TFA16" s="308" t="s">
        <v>53</v>
      </c>
      <c r="TFB16" s="308" t="s">
        <v>53</v>
      </c>
      <c r="TFC16" s="308" t="s">
        <v>53</v>
      </c>
      <c r="TFD16" s="308" t="s">
        <v>53</v>
      </c>
      <c r="TFE16" s="308" t="s">
        <v>53</v>
      </c>
      <c r="TFF16" s="308" t="s">
        <v>53</v>
      </c>
      <c r="TFG16" s="308" t="s">
        <v>53</v>
      </c>
      <c r="TFH16" s="308" t="s">
        <v>53</v>
      </c>
      <c r="TFI16" s="308" t="s">
        <v>53</v>
      </c>
      <c r="TFJ16" s="308" t="s">
        <v>53</v>
      </c>
      <c r="TFK16" s="308" t="s">
        <v>53</v>
      </c>
      <c r="TFL16" s="308" t="s">
        <v>53</v>
      </c>
      <c r="TFM16" s="308" t="s">
        <v>53</v>
      </c>
      <c r="TFN16" s="308" t="s">
        <v>53</v>
      </c>
      <c r="TFO16" s="308" t="s">
        <v>53</v>
      </c>
      <c r="TFP16" s="308" t="s">
        <v>53</v>
      </c>
      <c r="TFQ16" s="308" t="s">
        <v>53</v>
      </c>
      <c r="TFR16" s="308" t="s">
        <v>53</v>
      </c>
      <c r="TFS16" s="308" t="s">
        <v>53</v>
      </c>
      <c r="TFT16" s="308" t="s">
        <v>53</v>
      </c>
      <c r="TFU16" s="308" t="s">
        <v>53</v>
      </c>
      <c r="TFV16" s="308" t="s">
        <v>53</v>
      </c>
      <c r="TFW16" s="308" t="s">
        <v>53</v>
      </c>
      <c r="TFX16" s="308" t="s">
        <v>53</v>
      </c>
      <c r="TFY16" s="308" t="s">
        <v>53</v>
      </c>
      <c r="TFZ16" s="308" t="s">
        <v>53</v>
      </c>
      <c r="TGA16" s="308" t="s">
        <v>53</v>
      </c>
      <c r="TGB16" s="308" t="s">
        <v>53</v>
      </c>
      <c r="TGC16" s="308" t="s">
        <v>53</v>
      </c>
      <c r="TGD16" s="308" t="s">
        <v>53</v>
      </c>
      <c r="TGE16" s="308" t="s">
        <v>53</v>
      </c>
      <c r="TGF16" s="308" t="s">
        <v>53</v>
      </c>
      <c r="TGG16" s="308" t="s">
        <v>53</v>
      </c>
      <c r="TGH16" s="308" t="s">
        <v>53</v>
      </c>
      <c r="TGI16" s="308" t="s">
        <v>53</v>
      </c>
      <c r="TGJ16" s="308" t="s">
        <v>53</v>
      </c>
      <c r="TGK16" s="308" t="s">
        <v>53</v>
      </c>
      <c r="TGL16" s="308" t="s">
        <v>53</v>
      </c>
      <c r="TGM16" s="308" t="s">
        <v>53</v>
      </c>
      <c r="TGN16" s="308" t="s">
        <v>53</v>
      </c>
      <c r="TGO16" s="308" t="s">
        <v>53</v>
      </c>
      <c r="TGP16" s="308" t="s">
        <v>53</v>
      </c>
      <c r="TGQ16" s="308" t="s">
        <v>53</v>
      </c>
      <c r="TGR16" s="308" t="s">
        <v>53</v>
      </c>
      <c r="TGS16" s="308" t="s">
        <v>53</v>
      </c>
      <c r="TGT16" s="308" t="s">
        <v>53</v>
      </c>
      <c r="TGU16" s="308" t="s">
        <v>53</v>
      </c>
      <c r="TGV16" s="308" t="s">
        <v>53</v>
      </c>
      <c r="TGW16" s="308" t="s">
        <v>53</v>
      </c>
      <c r="TGX16" s="308" t="s">
        <v>53</v>
      </c>
      <c r="TGY16" s="308" t="s">
        <v>53</v>
      </c>
      <c r="TGZ16" s="308" t="s">
        <v>53</v>
      </c>
      <c r="THA16" s="308" t="s">
        <v>53</v>
      </c>
      <c r="THB16" s="308" t="s">
        <v>53</v>
      </c>
      <c r="THC16" s="308" t="s">
        <v>53</v>
      </c>
      <c r="THD16" s="308" t="s">
        <v>53</v>
      </c>
      <c r="THE16" s="308" t="s">
        <v>53</v>
      </c>
      <c r="THF16" s="308" t="s">
        <v>53</v>
      </c>
      <c r="THG16" s="308" t="s">
        <v>53</v>
      </c>
      <c r="THH16" s="308" t="s">
        <v>53</v>
      </c>
      <c r="THI16" s="308" t="s">
        <v>53</v>
      </c>
      <c r="THJ16" s="308" t="s">
        <v>53</v>
      </c>
      <c r="THK16" s="308" t="s">
        <v>53</v>
      </c>
      <c r="THL16" s="308" t="s">
        <v>53</v>
      </c>
      <c r="THM16" s="308" t="s">
        <v>53</v>
      </c>
      <c r="THN16" s="308" t="s">
        <v>53</v>
      </c>
      <c r="THO16" s="308" t="s">
        <v>53</v>
      </c>
      <c r="THP16" s="308" t="s">
        <v>53</v>
      </c>
      <c r="THQ16" s="308" t="s">
        <v>53</v>
      </c>
      <c r="THR16" s="308" t="s">
        <v>53</v>
      </c>
      <c r="THS16" s="308" t="s">
        <v>53</v>
      </c>
      <c r="THT16" s="308" t="s">
        <v>53</v>
      </c>
      <c r="THU16" s="308" t="s">
        <v>53</v>
      </c>
      <c r="THV16" s="308" t="s">
        <v>53</v>
      </c>
      <c r="THW16" s="308" t="s">
        <v>53</v>
      </c>
      <c r="THX16" s="308" t="s">
        <v>53</v>
      </c>
      <c r="THY16" s="308" t="s">
        <v>53</v>
      </c>
      <c r="THZ16" s="308" t="s">
        <v>53</v>
      </c>
      <c r="TIA16" s="308" t="s">
        <v>53</v>
      </c>
      <c r="TIB16" s="308" t="s">
        <v>53</v>
      </c>
      <c r="TIC16" s="308" t="s">
        <v>53</v>
      </c>
      <c r="TID16" s="308" t="s">
        <v>53</v>
      </c>
      <c r="TIE16" s="308" t="s">
        <v>53</v>
      </c>
      <c r="TIF16" s="308" t="s">
        <v>53</v>
      </c>
      <c r="TIG16" s="308" t="s">
        <v>53</v>
      </c>
      <c r="TIH16" s="308" t="s">
        <v>53</v>
      </c>
      <c r="TII16" s="308" t="s">
        <v>53</v>
      </c>
      <c r="TIJ16" s="308" t="s">
        <v>53</v>
      </c>
      <c r="TIK16" s="308" t="s">
        <v>53</v>
      </c>
      <c r="TIL16" s="308" t="s">
        <v>53</v>
      </c>
      <c r="TIM16" s="308" t="s">
        <v>53</v>
      </c>
      <c r="TIN16" s="308" t="s">
        <v>53</v>
      </c>
      <c r="TIO16" s="308" t="s">
        <v>53</v>
      </c>
      <c r="TIP16" s="308" t="s">
        <v>53</v>
      </c>
      <c r="TIQ16" s="308" t="s">
        <v>53</v>
      </c>
      <c r="TIR16" s="308" t="s">
        <v>53</v>
      </c>
      <c r="TIS16" s="308" t="s">
        <v>53</v>
      </c>
      <c r="TIT16" s="308" t="s">
        <v>53</v>
      </c>
      <c r="TIU16" s="308" t="s">
        <v>53</v>
      </c>
      <c r="TIV16" s="308" t="s">
        <v>53</v>
      </c>
      <c r="TIW16" s="308" t="s">
        <v>53</v>
      </c>
      <c r="TIX16" s="308" t="s">
        <v>53</v>
      </c>
      <c r="TIY16" s="308" t="s">
        <v>53</v>
      </c>
      <c r="TIZ16" s="308" t="s">
        <v>53</v>
      </c>
      <c r="TJA16" s="308" t="s">
        <v>53</v>
      </c>
      <c r="TJB16" s="308" t="s">
        <v>53</v>
      </c>
      <c r="TJC16" s="308" t="s">
        <v>53</v>
      </c>
      <c r="TJD16" s="308" t="s">
        <v>53</v>
      </c>
      <c r="TJE16" s="308" t="s">
        <v>53</v>
      </c>
      <c r="TJF16" s="308" t="s">
        <v>53</v>
      </c>
      <c r="TJG16" s="308" t="s">
        <v>53</v>
      </c>
      <c r="TJH16" s="308" t="s">
        <v>53</v>
      </c>
      <c r="TJI16" s="308" t="s">
        <v>53</v>
      </c>
      <c r="TJJ16" s="308" t="s">
        <v>53</v>
      </c>
      <c r="TJK16" s="308" t="s">
        <v>53</v>
      </c>
      <c r="TJL16" s="308" t="s">
        <v>53</v>
      </c>
      <c r="TJM16" s="308" t="s">
        <v>53</v>
      </c>
      <c r="TJN16" s="308" t="s">
        <v>53</v>
      </c>
      <c r="TJO16" s="308" t="s">
        <v>53</v>
      </c>
      <c r="TJP16" s="308" t="s">
        <v>53</v>
      </c>
      <c r="TJQ16" s="308" t="s">
        <v>53</v>
      </c>
      <c r="TJR16" s="308" t="s">
        <v>53</v>
      </c>
      <c r="TJS16" s="308" t="s">
        <v>53</v>
      </c>
      <c r="TJT16" s="308" t="s">
        <v>53</v>
      </c>
      <c r="TJU16" s="308" t="s">
        <v>53</v>
      </c>
      <c r="TJV16" s="308" t="s">
        <v>53</v>
      </c>
      <c r="TJW16" s="308" t="s">
        <v>53</v>
      </c>
      <c r="TJX16" s="308" t="s">
        <v>53</v>
      </c>
      <c r="TJY16" s="308" t="s">
        <v>53</v>
      </c>
      <c r="TJZ16" s="308" t="s">
        <v>53</v>
      </c>
      <c r="TKA16" s="308" t="s">
        <v>53</v>
      </c>
      <c r="TKB16" s="308" t="s">
        <v>53</v>
      </c>
      <c r="TKC16" s="308" t="s">
        <v>53</v>
      </c>
      <c r="TKD16" s="308" t="s">
        <v>53</v>
      </c>
      <c r="TKE16" s="308" t="s">
        <v>53</v>
      </c>
      <c r="TKF16" s="308" t="s">
        <v>53</v>
      </c>
      <c r="TKG16" s="308" t="s">
        <v>53</v>
      </c>
      <c r="TKH16" s="308" t="s">
        <v>53</v>
      </c>
      <c r="TKI16" s="308" t="s">
        <v>53</v>
      </c>
      <c r="TKJ16" s="308" t="s">
        <v>53</v>
      </c>
      <c r="TKK16" s="308" t="s">
        <v>53</v>
      </c>
      <c r="TKL16" s="308" t="s">
        <v>53</v>
      </c>
      <c r="TKM16" s="308" t="s">
        <v>53</v>
      </c>
      <c r="TKN16" s="308" t="s">
        <v>53</v>
      </c>
      <c r="TKO16" s="308" t="s">
        <v>53</v>
      </c>
      <c r="TKP16" s="308" t="s">
        <v>53</v>
      </c>
      <c r="TKQ16" s="308" t="s">
        <v>53</v>
      </c>
      <c r="TKR16" s="308" t="s">
        <v>53</v>
      </c>
      <c r="TKS16" s="308" t="s">
        <v>53</v>
      </c>
      <c r="TKT16" s="308" t="s">
        <v>53</v>
      </c>
      <c r="TKU16" s="308" t="s">
        <v>53</v>
      </c>
      <c r="TKV16" s="308" t="s">
        <v>53</v>
      </c>
      <c r="TKW16" s="308" t="s">
        <v>53</v>
      </c>
      <c r="TKX16" s="308" t="s">
        <v>53</v>
      </c>
      <c r="TKY16" s="308" t="s">
        <v>53</v>
      </c>
      <c r="TKZ16" s="308" t="s">
        <v>53</v>
      </c>
      <c r="TLA16" s="308" t="s">
        <v>53</v>
      </c>
      <c r="TLB16" s="308" t="s">
        <v>53</v>
      </c>
      <c r="TLC16" s="308" t="s">
        <v>53</v>
      </c>
      <c r="TLD16" s="308" t="s">
        <v>53</v>
      </c>
      <c r="TLE16" s="308" t="s">
        <v>53</v>
      </c>
      <c r="TLF16" s="308" t="s">
        <v>53</v>
      </c>
      <c r="TLG16" s="308" t="s">
        <v>53</v>
      </c>
      <c r="TLH16" s="308" t="s">
        <v>53</v>
      </c>
      <c r="TLI16" s="308" t="s">
        <v>53</v>
      </c>
      <c r="TLJ16" s="308" t="s">
        <v>53</v>
      </c>
      <c r="TLK16" s="308" t="s">
        <v>53</v>
      </c>
      <c r="TLL16" s="308" t="s">
        <v>53</v>
      </c>
      <c r="TLM16" s="308" t="s">
        <v>53</v>
      </c>
      <c r="TLN16" s="308" t="s">
        <v>53</v>
      </c>
      <c r="TLO16" s="308" t="s">
        <v>53</v>
      </c>
      <c r="TLP16" s="308" t="s">
        <v>53</v>
      </c>
      <c r="TLQ16" s="308" t="s">
        <v>53</v>
      </c>
      <c r="TLR16" s="308" t="s">
        <v>53</v>
      </c>
      <c r="TLS16" s="308" t="s">
        <v>53</v>
      </c>
      <c r="TLT16" s="308" t="s">
        <v>53</v>
      </c>
      <c r="TLU16" s="308" t="s">
        <v>53</v>
      </c>
      <c r="TLV16" s="308" t="s">
        <v>53</v>
      </c>
      <c r="TLW16" s="308" t="s">
        <v>53</v>
      </c>
      <c r="TLX16" s="308" t="s">
        <v>53</v>
      </c>
      <c r="TLY16" s="308" t="s">
        <v>53</v>
      </c>
      <c r="TLZ16" s="308" t="s">
        <v>53</v>
      </c>
      <c r="TMA16" s="308" t="s">
        <v>53</v>
      </c>
      <c r="TMB16" s="308" t="s">
        <v>53</v>
      </c>
      <c r="TMC16" s="308" t="s">
        <v>53</v>
      </c>
      <c r="TMD16" s="308" t="s">
        <v>53</v>
      </c>
      <c r="TME16" s="308" t="s">
        <v>53</v>
      </c>
      <c r="TMF16" s="308" t="s">
        <v>53</v>
      </c>
      <c r="TMG16" s="308" t="s">
        <v>53</v>
      </c>
      <c r="TMH16" s="308" t="s">
        <v>53</v>
      </c>
      <c r="TMI16" s="308" t="s">
        <v>53</v>
      </c>
      <c r="TMJ16" s="308" t="s">
        <v>53</v>
      </c>
      <c r="TMK16" s="308" t="s">
        <v>53</v>
      </c>
      <c r="TML16" s="308" t="s">
        <v>53</v>
      </c>
      <c r="TMM16" s="308" t="s">
        <v>53</v>
      </c>
      <c r="TMN16" s="308" t="s">
        <v>53</v>
      </c>
      <c r="TMO16" s="308" t="s">
        <v>53</v>
      </c>
      <c r="TMP16" s="308" t="s">
        <v>53</v>
      </c>
      <c r="TMQ16" s="308" t="s">
        <v>53</v>
      </c>
      <c r="TMR16" s="308" t="s">
        <v>53</v>
      </c>
      <c r="TMS16" s="308" t="s">
        <v>53</v>
      </c>
      <c r="TMT16" s="308" t="s">
        <v>53</v>
      </c>
      <c r="TMU16" s="308" t="s">
        <v>53</v>
      </c>
      <c r="TMV16" s="308" t="s">
        <v>53</v>
      </c>
      <c r="TMW16" s="308" t="s">
        <v>53</v>
      </c>
      <c r="TMX16" s="308" t="s">
        <v>53</v>
      </c>
      <c r="TMY16" s="308" t="s">
        <v>53</v>
      </c>
      <c r="TMZ16" s="308" t="s">
        <v>53</v>
      </c>
      <c r="TNA16" s="308" t="s">
        <v>53</v>
      </c>
      <c r="TNB16" s="308" t="s">
        <v>53</v>
      </c>
      <c r="TNC16" s="308" t="s">
        <v>53</v>
      </c>
      <c r="TND16" s="308" t="s">
        <v>53</v>
      </c>
      <c r="TNE16" s="308" t="s">
        <v>53</v>
      </c>
      <c r="TNF16" s="308" t="s">
        <v>53</v>
      </c>
      <c r="TNG16" s="308" t="s">
        <v>53</v>
      </c>
      <c r="TNH16" s="308" t="s">
        <v>53</v>
      </c>
      <c r="TNI16" s="308" t="s">
        <v>53</v>
      </c>
      <c r="TNJ16" s="308" t="s">
        <v>53</v>
      </c>
      <c r="TNK16" s="308" t="s">
        <v>53</v>
      </c>
      <c r="TNL16" s="308" t="s">
        <v>53</v>
      </c>
      <c r="TNM16" s="308" t="s">
        <v>53</v>
      </c>
      <c r="TNN16" s="308" t="s">
        <v>53</v>
      </c>
      <c r="TNO16" s="308" t="s">
        <v>53</v>
      </c>
      <c r="TNP16" s="308" t="s">
        <v>53</v>
      </c>
      <c r="TNQ16" s="308" t="s">
        <v>53</v>
      </c>
      <c r="TNR16" s="308" t="s">
        <v>53</v>
      </c>
      <c r="TNS16" s="308" t="s">
        <v>53</v>
      </c>
      <c r="TNT16" s="308" t="s">
        <v>53</v>
      </c>
      <c r="TNU16" s="308" t="s">
        <v>53</v>
      </c>
      <c r="TNV16" s="308" t="s">
        <v>53</v>
      </c>
      <c r="TNW16" s="308" t="s">
        <v>53</v>
      </c>
      <c r="TNX16" s="308" t="s">
        <v>53</v>
      </c>
      <c r="TNY16" s="308" t="s">
        <v>53</v>
      </c>
      <c r="TNZ16" s="308" t="s">
        <v>53</v>
      </c>
      <c r="TOA16" s="308" t="s">
        <v>53</v>
      </c>
      <c r="TOB16" s="308" t="s">
        <v>53</v>
      </c>
      <c r="TOC16" s="308" t="s">
        <v>53</v>
      </c>
      <c r="TOD16" s="308" t="s">
        <v>53</v>
      </c>
      <c r="TOE16" s="308" t="s">
        <v>53</v>
      </c>
      <c r="TOF16" s="308" t="s">
        <v>53</v>
      </c>
      <c r="TOG16" s="308" t="s">
        <v>53</v>
      </c>
      <c r="TOH16" s="308" t="s">
        <v>53</v>
      </c>
      <c r="TOI16" s="308" t="s">
        <v>53</v>
      </c>
      <c r="TOJ16" s="308" t="s">
        <v>53</v>
      </c>
      <c r="TOK16" s="308" t="s">
        <v>53</v>
      </c>
      <c r="TOL16" s="308" t="s">
        <v>53</v>
      </c>
      <c r="TOM16" s="308" t="s">
        <v>53</v>
      </c>
      <c r="TON16" s="308" t="s">
        <v>53</v>
      </c>
      <c r="TOO16" s="308" t="s">
        <v>53</v>
      </c>
      <c r="TOP16" s="308" t="s">
        <v>53</v>
      </c>
      <c r="TOQ16" s="308" t="s">
        <v>53</v>
      </c>
      <c r="TOR16" s="308" t="s">
        <v>53</v>
      </c>
      <c r="TOS16" s="308" t="s">
        <v>53</v>
      </c>
      <c r="TOT16" s="308" t="s">
        <v>53</v>
      </c>
      <c r="TOU16" s="308" t="s">
        <v>53</v>
      </c>
      <c r="TOV16" s="308" t="s">
        <v>53</v>
      </c>
      <c r="TOW16" s="308" t="s">
        <v>53</v>
      </c>
      <c r="TOX16" s="308" t="s">
        <v>53</v>
      </c>
      <c r="TOY16" s="308" t="s">
        <v>53</v>
      </c>
      <c r="TOZ16" s="308" t="s">
        <v>53</v>
      </c>
      <c r="TPA16" s="308" t="s">
        <v>53</v>
      </c>
      <c r="TPB16" s="308" t="s">
        <v>53</v>
      </c>
      <c r="TPC16" s="308" t="s">
        <v>53</v>
      </c>
      <c r="TPD16" s="308" t="s">
        <v>53</v>
      </c>
      <c r="TPE16" s="308" t="s">
        <v>53</v>
      </c>
      <c r="TPF16" s="308" t="s">
        <v>53</v>
      </c>
      <c r="TPG16" s="308" t="s">
        <v>53</v>
      </c>
      <c r="TPH16" s="308" t="s">
        <v>53</v>
      </c>
      <c r="TPI16" s="308" t="s">
        <v>53</v>
      </c>
      <c r="TPJ16" s="308" t="s">
        <v>53</v>
      </c>
      <c r="TPK16" s="308" t="s">
        <v>53</v>
      </c>
      <c r="TPL16" s="308" t="s">
        <v>53</v>
      </c>
      <c r="TPM16" s="308" t="s">
        <v>53</v>
      </c>
      <c r="TPN16" s="308" t="s">
        <v>53</v>
      </c>
      <c r="TPO16" s="308" t="s">
        <v>53</v>
      </c>
      <c r="TPP16" s="308" t="s">
        <v>53</v>
      </c>
      <c r="TPQ16" s="308" t="s">
        <v>53</v>
      </c>
      <c r="TPR16" s="308" t="s">
        <v>53</v>
      </c>
      <c r="TPS16" s="308" t="s">
        <v>53</v>
      </c>
      <c r="TPT16" s="308" t="s">
        <v>53</v>
      </c>
      <c r="TPU16" s="308" t="s">
        <v>53</v>
      </c>
      <c r="TPV16" s="308" t="s">
        <v>53</v>
      </c>
      <c r="TPW16" s="308" t="s">
        <v>53</v>
      </c>
      <c r="TPX16" s="308" t="s">
        <v>53</v>
      </c>
      <c r="TPY16" s="308" t="s">
        <v>53</v>
      </c>
      <c r="TPZ16" s="308" t="s">
        <v>53</v>
      </c>
      <c r="TQA16" s="308" t="s">
        <v>53</v>
      </c>
      <c r="TQB16" s="308" t="s">
        <v>53</v>
      </c>
      <c r="TQC16" s="308" t="s">
        <v>53</v>
      </c>
      <c r="TQD16" s="308" t="s">
        <v>53</v>
      </c>
      <c r="TQE16" s="308" t="s">
        <v>53</v>
      </c>
      <c r="TQF16" s="308" t="s">
        <v>53</v>
      </c>
      <c r="TQG16" s="308" t="s">
        <v>53</v>
      </c>
      <c r="TQH16" s="308" t="s">
        <v>53</v>
      </c>
      <c r="TQI16" s="308" t="s">
        <v>53</v>
      </c>
      <c r="TQJ16" s="308" t="s">
        <v>53</v>
      </c>
      <c r="TQK16" s="308" t="s">
        <v>53</v>
      </c>
      <c r="TQL16" s="308" t="s">
        <v>53</v>
      </c>
      <c r="TQM16" s="308" t="s">
        <v>53</v>
      </c>
      <c r="TQN16" s="308" t="s">
        <v>53</v>
      </c>
      <c r="TQO16" s="308" t="s">
        <v>53</v>
      </c>
      <c r="TQP16" s="308" t="s">
        <v>53</v>
      </c>
      <c r="TQQ16" s="308" t="s">
        <v>53</v>
      </c>
      <c r="TQR16" s="308" t="s">
        <v>53</v>
      </c>
      <c r="TQS16" s="308" t="s">
        <v>53</v>
      </c>
      <c r="TQT16" s="308" t="s">
        <v>53</v>
      </c>
      <c r="TQU16" s="308" t="s">
        <v>53</v>
      </c>
      <c r="TQV16" s="308" t="s">
        <v>53</v>
      </c>
      <c r="TQW16" s="308" t="s">
        <v>53</v>
      </c>
      <c r="TQX16" s="308" t="s">
        <v>53</v>
      </c>
      <c r="TQY16" s="308" t="s">
        <v>53</v>
      </c>
      <c r="TQZ16" s="308" t="s">
        <v>53</v>
      </c>
      <c r="TRA16" s="308" t="s">
        <v>53</v>
      </c>
      <c r="TRB16" s="308" t="s">
        <v>53</v>
      </c>
      <c r="TRC16" s="308" t="s">
        <v>53</v>
      </c>
      <c r="TRD16" s="308" t="s">
        <v>53</v>
      </c>
      <c r="TRE16" s="308" t="s">
        <v>53</v>
      </c>
      <c r="TRF16" s="308" t="s">
        <v>53</v>
      </c>
      <c r="TRG16" s="308" t="s">
        <v>53</v>
      </c>
      <c r="TRH16" s="308" t="s">
        <v>53</v>
      </c>
      <c r="TRI16" s="308" t="s">
        <v>53</v>
      </c>
      <c r="TRJ16" s="308" t="s">
        <v>53</v>
      </c>
      <c r="TRK16" s="308" t="s">
        <v>53</v>
      </c>
      <c r="TRL16" s="308" t="s">
        <v>53</v>
      </c>
      <c r="TRM16" s="308" t="s">
        <v>53</v>
      </c>
      <c r="TRN16" s="308" t="s">
        <v>53</v>
      </c>
      <c r="TRO16" s="308" t="s">
        <v>53</v>
      </c>
      <c r="TRP16" s="308" t="s">
        <v>53</v>
      </c>
      <c r="TRQ16" s="308" t="s">
        <v>53</v>
      </c>
      <c r="TRR16" s="308" t="s">
        <v>53</v>
      </c>
      <c r="TRS16" s="308" t="s">
        <v>53</v>
      </c>
      <c r="TRT16" s="308" t="s">
        <v>53</v>
      </c>
      <c r="TRU16" s="308" t="s">
        <v>53</v>
      </c>
      <c r="TRV16" s="308" t="s">
        <v>53</v>
      </c>
      <c r="TRW16" s="308" t="s">
        <v>53</v>
      </c>
      <c r="TRX16" s="308" t="s">
        <v>53</v>
      </c>
      <c r="TRY16" s="308" t="s">
        <v>53</v>
      </c>
      <c r="TRZ16" s="308" t="s">
        <v>53</v>
      </c>
      <c r="TSA16" s="308" t="s">
        <v>53</v>
      </c>
      <c r="TSB16" s="308" t="s">
        <v>53</v>
      </c>
      <c r="TSC16" s="308" t="s">
        <v>53</v>
      </c>
      <c r="TSD16" s="308" t="s">
        <v>53</v>
      </c>
      <c r="TSE16" s="308" t="s">
        <v>53</v>
      </c>
      <c r="TSF16" s="308" t="s">
        <v>53</v>
      </c>
      <c r="TSG16" s="308" t="s">
        <v>53</v>
      </c>
      <c r="TSH16" s="308" t="s">
        <v>53</v>
      </c>
      <c r="TSI16" s="308" t="s">
        <v>53</v>
      </c>
      <c r="TSJ16" s="308" t="s">
        <v>53</v>
      </c>
      <c r="TSK16" s="308" t="s">
        <v>53</v>
      </c>
      <c r="TSL16" s="308" t="s">
        <v>53</v>
      </c>
      <c r="TSM16" s="308" t="s">
        <v>53</v>
      </c>
      <c r="TSN16" s="308" t="s">
        <v>53</v>
      </c>
      <c r="TSO16" s="308" t="s">
        <v>53</v>
      </c>
      <c r="TSP16" s="308" t="s">
        <v>53</v>
      </c>
      <c r="TSQ16" s="308" t="s">
        <v>53</v>
      </c>
      <c r="TSR16" s="308" t="s">
        <v>53</v>
      </c>
      <c r="TSS16" s="308" t="s">
        <v>53</v>
      </c>
      <c r="TST16" s="308" t="s">
        <v>53</v>
      </c>
      <c r="TSU16" s="308" t="s">
        <v>53</v>
      </c>
      <c r="TSV16" s="308" t="s">
        <v>53</v>
      </c>
      <c r="TSW16" s="308" t="s">
        <v>53</v>
      </c>
      <c r="TSX16" s="308" t="s">
        <v>53</v>
      </c>
      <c r="TSY16" s="308" t="s">
        <v>53</v>
      </c>
      <c r="TSZ16" s="308" t="s">
        <v>53</v>
      </c>
      <c r="TTA16" s="308" t="s">
        <v>53</v>
      </c>
      <c r="TTB16" s="308" t="s">
        <v>53</v>
      </c>
      <c r="TTC16" s="308" t="s">
        <v>53</v>
      </c>
      <c r="TTD16" s="308" t="s">
        <v>53</v>
      </c>
      <c r="TTE16" s="308" t="s">
        <v>53</v>
      </c>
      <c r="TTF16" s="308" t="s">
        <v>53</v>
      </c>
      <c r="TTG16" s="308" t="s">
        <v>53</v>
      </c>
      <c r="TTH16" s="308" t="s">
        <v>53</v>
      </c>
      <c r="TTI16" s="308" t="s">
        <v>53</v>
      </c>
      <c r="TTJ16" s="308" t="s">
        <v>53</v>
      </c>
      <c r="TTK16" s="308" t="s">
        <v>53</v>
      </c>
      <c r="TTL16" s="308" t="s">
        <v>53</v>
      </c>
      <c r="TTM16" s="308" t="s">
        <v>53</v>
      </c>
      <c r="TTN16" s="308" t="s">
        <v>53</v>
      </c>
      <c r="TTO16" s="308" t="s">
        <v>53</v>
      </c>
      <c r="TTP16" s="308" t="s">
        <v>53</v>
      </c>
      <c r="TTQ16" s="308" t="s">
        <v>53</v>
      </c>
      <c r="TTR16" s="308" t="s">
        <v>53</v>
      </c>
      <c r="TTS16" s="308" t="s">
        <v>53</v>
      </c>
      <c r="TTT16" s="308" t="s">
        <v>53</v>
      </c>
      <c r="TTU16" s="308" t="s">
        <v>53</v>
      </c>
      <c r="TTV16" s="308" t="s">
        <v>53</v>
      </c>
      <c r="TTW16" s="308" t="s">
        <v>53</v>
      </c>
      <c r="TTX16" s="308" t="s">
        <v>53</v>
      </c>
      <c r="TTY16" s="308" t="s">
        <v>53</v>
      </c>
      <c r="TTZ16" s="308" t="s">
        <v>53</v>
      </c>
      <c r="TUA16" s="308" t="s">
        <v>53</v>
      </c>
      <c r="TUB16" s="308" t="s">
        <v>53</v>
      </c>
      <c r="TUC16" s="308" t="s">
        <v>53</v>
      </c>
      <c r="TUD16" s="308" t="s">
        <v>53</v>
      </c>
      <c r="TUE16" s="308" t="s">
        <v>53</v>
      </c>
      <c r="TUF16" s="308" t="s">
        <v>53</v>
      </c>
      <c r="TUG16" s="308" t="s">
        <v>53</v>
      </c>
      <c r="TUH16" s="308" t="s">
        <v>53</v>
      </c>
      <c r="TUI16" s="308" t="s">
        <v>53</v>
      </c>
      <c r="TUJ16" s="308" t="s">
        <v>53</v>
      </c>
      <c r="TUK16" s="308" t="s">
        <v>53</v>
      </c>
      <c r="TUL16" s="308" t="s">
        <v>53</v>
      </c>
      <c r="TUM16" s="308" t="s">
        <v>53</v>
      </c>
      <c r="TUN16" s="308" t="s">
        <v>53</v>
      </c>
      <c r="TUO16" s="308" t="s">
        <v>53</v>
      </c>
      <c r="TUP16" s="308" t="s">
        <v>53</v>
      </c>
      <c r="TUQ16" s="308" t="s">
        <v>53</v>
      </c>
      <c r="TUR16" s="308" t="s">
        <v>53</v>
      </c>
      <c r="TUS16" s="308" t="s">
        <v>53</v>
      </c>
      <c r="TUT16" s="308" t="s">
        <v>53</v>
      </c>
      <c r="TUU16" s="308" t="s">
        <v>53</v>
      </c>
      <c r="TUV16" s="308" t="s">
        <v>53</v>
      </c>
      <c r="TUW16" s="308" t="s">
        <v>53</v>
      </c>
      <c r="TUX16" s="308" t="s">
        <v>53</v>
      </c>
      <c r="TUY16" s="308" t="s">
        <v>53</v>
      </c>
      <c r="TUZ16" s="308" t="s">
        <v>53</v>
      </c>
      <c r="TVA16" s="308" t="s">
        <v>53</v>
      </c>
      <c r="TVB16" s="308" t="s">
        <v>53</v>
      </c>
      <c r="TVC16" s="308" t="s">
        <v>53</v>
      </c>
      <c r="TVD16" s="308" t="s">
        <v>53</v>
      </c>
      <c r="TVE16" s="308" t="s">
        <v>53</v>
      </c>
      <c r="TVF16" s="308" t="s">
        <v>53</v>
      </c>
      <c r="TVG16" s="308" t="s">
        <v>53</v>
      </c>
      <c r="TVH16" s="308" t="s">
        <v>53</v>
      </c>
      <c r="TVI16" s="308" t="s">
        <v>53</v>
      </c>
      <c r="TVJ16" s="308" t="s">
        <v>53</v>
      </c>
      <c r="TVK16" s="308" t="s">
        <v>53</v>
      </c>
      <c r="TVL16" s="308" t="s">
        <v>53</v>
      </c>
      <c r="TVM16" s="308" t="s">
        <v>53</v>
      </c>
      <c r="TVN16" s="308" t="s">
        <v>53</v>
      </c>
      <c r="TVO16" s="308" t="s">
        <v>53</v>
      </c>
      <c r="TVP16" s="308" t="s">
        <v>53</v>
      </c>
      <c r="TVQ16" s="308" t="s">
        <v>53</v>
      </c>
      <c r="TVR16" s="308" t="s">
        <v>53</v>
      </c>
      <c r="TVS16" s="308" t="s">
        <v>53</v>
      </c>
      <c r="TVT16" s="308" t="s">
        <v>53</v>
      </c>
      <c r="TVU16" s="308" t="s">
        <v>53</v>
      </c>
      <c r="TVV16" s="308" t="s">
        <v>53</v>
      </c>
      <c r="TVW16" s="308" t="s">
        <v>53</v>
      </c>
      <c r="TVX16" s="308" t="s">
        <v>53</v>
      </c>
      <c r="TVY16" s="308" t="s">
        <v>53</v>
      </c>
      <c r="TVZ16" s="308" t="s">
        <v>53</v>
      </c>
      <c r="TWA16" s="308" t="s">
        <v>53</v>
      </c>
      <c r="TWB16" s="308" t="s">
        <v>53</v>
      </c>
      <c r="TWC16" s="308" t="s">
        <v>53</v>
      </c>
      <c r="TWD16" s="308" t="s">
        <v>53</v>
      </c>
      <c r="TWE16" s="308" t="s">
        <v>53</v>
      </c>
      <c r="TWF16" s="308" t="s">
        <v>53</v>
      </c>
      <c r="TWG16" s="308" t="s">
        <v>53</v>
      </c>
      <c r="TWH16" s="308" t="s">
        <v>53</v>
      </c>
      <c r="TWI16" s="308" t="s">
        <v>53</v>
      </c>
      <c r="TWJ16" s="308" t="s">
        <v>53</v>
      </c>
      <c r="TWK16" s="308" t="s">
        <v>53</v>
      </c>
      <c r="TWL16" s="308" t="s">
        <v>53</v>
      </c>
      <c r="TWM16" s="308" t="s">
        <v>53</v>
      </c>
      <c r="TWN16" s="308" t="s">
        <v>53</v>
      </c>
      <c r="TWO16" s="308" t="s">
        <v>53</v>
      </c>
      <c r="TWP16" s="308" t="s">
        <v>53</v>
      </c>
      <c r="TWQ16" s="308" t="s">
        <v>53</v>
      </c>
      <c r="TWR16" s="308" t="s">
        <v>53</v>
      </c>
      <c r="TWS16" s="308" t="s">
        <v>53</v>
      </c>
      <c r="TWT16" s="308" t="s">
        <v>53</v>
      </c>
      <c r="TWU16" s="308" t="s">
        <v>53</v>
      </c>
      <c r="TWV16" s="308" t="s">
        <v>53</v>
      </c>
      <c r="TWW16" s="308" t="s">
        <v>53</v>
      </c>
      <c r="TWX16" s="308" t="s">
        <v>53</v>
      </c>
      <c r="TWY16" s="308" t="s">
        <v>53</v>
      </c>
      <c r="TWZ16" s="308" t="s">
        <v>53</v>
      </c>
      <c r="TXA16" s="308" t="s">
        <v>53</v>
      </c>
      <c r="TXB16" s="308" t="s">
        <v>53</v>
      </c>
      <c r="TXC16" s="308" t="s">
        <v>53</v>
      </c>
      <c r="TXD16" s="308" t="s">
        <v>53</v>
      </c>
      <c r="TXE16" s="308" t="s">
        <v>53</v>
      </c>
      <c r="TXF16" s="308" t="s">
        <v>53</v>
      </c>
      <c r="TXG16" s="308" t="s">
        <v>53</v>
      </c>
      <c r="TXH16" s="308" t="s">
        <v>53</v>
      </c>
      <c r="TXI16" s="308" t="s">
        <v>53</v>
      </c>
      <c r="TXJ16" s="308" t="s">
        <v>53</v>
      </c>
      <c r="TXK16" s="308" t="s">
        <v>53</v>
      </c>
      <c r="TXL16" s="308" t="s">
        <v>53</v>
      </c>
      <c r="TXM16" s="308" t="s">
        <v>53</v>
      </c>
      <c r="TXN16" s="308" t="s">
        <v>53</v>
      </c>
      <c r="TXO16" s="308" t="s">
        <v>53</v>
      </c>
      <c r="TXP16" s="308" t="s">
        <v>53</v>
      </c>
      <c r="TXQ16" s="308" t="s">
        <v>53</v>
      </c>
      <c r="TXR16" s="308" t="s">
        <v>53</v>
      </c>
      <c r="TXS16" s="308" t="s">
        <v>53</v>
      </c>
      <c r="TXT16" s="308" t="s">
        <v>53</v>
      </c>
      <c r="TXU16" s="308" t="s">
        <v>53</v>
      </c>
      <c r="TXV16" s="308" t="s">
        <v>53</v>
      </c>
      <c r="TXW16" s="308" t="s">
        <v>53</v>
      </c>
      <c r="TXX16" s="308" t="s">
        <v>53</v>
      </c>
      <c r="TXY16" s="308" t="s">
        <v>53</v>
      </c>
      <c r="TXZ16" s="308" t="s">
        <v>53</v>
      </c>
      <c r="TYA16" s="308" t="s">
        <v>53</v>
      </c>
      <c r="TYB16" s="308" t="s">
        <v>53</v>
      </c>
      <c r="TYC16" s="308" t="s">
        <v>53</v>
      </c>
      <c r="TYD16" s="308" t="s">
        <v>53</v>
      </c>
      <c r="TYE16" s="308" t="s">
        <v>53</v>
      </c>
      <c r="TYF16" s="308" t="s">
        <v>53</v>
      </c>
      <c r="TYG16" s="308" t="s">
        <v>53</v>
      </c>
      <c r="TYH16" s="308" t="s">
        <v>53</v>
      </c>
      <c r="TYI16" s="308" t="s">
        <v>53</v>
      </c>
      <c r="TYJ16" s="308" t="s">
        <v>53</v>
      </c>
      <c r="TYK16" s="308" t="s">
        <v>53</v>
      </c>
      <c r="TYL16" s="308" t="s">
        <v>53</v>
      </c>
      <c r="TYM16" s="308" t="s">
        <v>53</v>
      </c>
      <c r="TYN16" s="308" t="s">
        <v>53</v>
      </c>
      <c r="TYO16" s="308" t="s">
        <v>53</v>
      </c>
      <c r="TYP16" s="308" t="s">
        <v>53</v>
      </c>
      <c r="TYQ16" s="308" t="s">
        <v>53</v>
      </c>
      <c r="TYR16" s="308" t="s">
        <v>53</v>
      </c>
      <c r="TYS16" s="308" t="s">
        <v>53</v>
      </c>
      <c r="TYT16" s="308" t="s">
        <v>53</v>
      </c>
      <c r="TYU16" s="308" t="s">
        <v>53</v>
      </c>
      <c r="TYV16" s="308" t="s">
        <v>53</v>
      </c>
      <c r="TYW16" s="308" t="s">
        <v>53</v>
      </c>
      <c r="TYX16" s="308" t="s">
        <v>53</v>
      </c>
      <c r="TYY16" s="308" t="s">
        <v>53</v>
      </c>
      <c r="TYZ16" s="308" t="s">
        <v>53</v>
      </c>
      <c r="TZA16" s="308" t="s">
        <v>53</v>
      </c>
      <c r="TZB16" s="308" t="s">
        <v>53</v>
      </c>
      <c r="TZC16" s="308" t="s">
        <v>53</v>
      </c>
      <c r="TZD16" s="308" t="s">
        <v>53</v>
      </c>
      <c r="TZE16" s="308" t="s">
        <v>53</v>
      </c>
      <c r="TZF16" s="308" t="s">
        <v>53</v>
      </c>
      <c r="TZG16" s="308" t="s">
        <v>53</v>
      </c>
      <c r="TZH16" s="308" t="s">
        <v>53</v>
      </c>
      <c r="TZI16" s="308" t="s">
        <v>53</v>
      </c>
      <c r="TZJ16" s="308" t="s">
        <v>53</v>
      </c>
      <c r="TZK16" s="308" t="s">
        <v>53</v>
      </c>
      <c r="TZL16" s="308" t="s">
        <v>53</v>
      </c>
      <c r="TZM16" s="308" t="s">
        <v>53</v>
      </c>
      <c r="TZN16" s="308" t="s">
        <v>53</v>
      </c>
      <c r="TZO16" s="308" t="s">
        <v>53</v>
      </c>
      <c r="TZP16" s="308" t="s">
        <v>53</v>
      </c>
      <c r="TZQ16" s="308" t="s">
        <v>53</v>
      </c>
      <c r="TZR16" s="308" t="s">
        <v>53</v>
      </c>
      <c r="TZS16" s="308" t="s">
        <v>53</v>
      </c>
      <c r="TZT16" s="308" t="s">
        <v>53</v>
      </c>
      <c r="TZU16" s="308" t="s">
        <v>53</v>
      </c>
      <c r="TZV16" s="308" t="s">
        <v>53</v>
      </c>
      <c r="TZW16" s="308" t="s">
        <v>53</v>
      </c>
      <c r="TZX16" s="308" t="s">
        <v>53</v>
      </c>
      <c r="TZY16" s="308" t="s">
        <v>53</v>
      </c>
      <c r="TZZ16" s="308" t="s">
        <v>53</v>
      </c>
      <c r="UAA16" s="308" t="s">
        <v>53</v>
      </c>
      <c r="UAB16" s="308" t="s">
        <v>53</v>
      </c>
      <c r="UAC16" s="308" t="s">
        <v>53</v>
      </c>
      <c r="UAD16" s="308" t="s">
        <v>53</v>
      </c>
      <c r="UAE16" s="308" t="s">
        <v>53</v>
      </c>
      <c r="UAF16" s="308" t="s">
        <v>53</v>
      </c>
      <c r="UAG16" s="308" t="s">
        <v>53</v>
      </c>
      <c r="UAH16" s="308" t="s">
        <v>53</v>
      </c>
      <c r="UAI16" s="308" t="s">
        <v>53</v>
      </c>
      <c r="UAJ16" s="308" t="s">
        <v>53</v>
      </c>
      <c r="UAK16" s="308" t="s">
        <v>53</v>
      </c>
      <c r="UAL16" s="308" t="s">
        <v>53</v>
      </c>
      <c r="UAM16" s="308" t="s">
        <v>53</v>
      </c>
      <c r="UAN16" s="308" t="s">
        <v>53</v>
      </c>
      <c r="UAO16" s="308" t="s">
        <v>53</v>
      </c>
      <c r="UAP16" s="308" t="s">
        <v>53</v>
      </c>
      <c r="UAQ16" s="308" t="s">
        <v>53</v>
      </c>
      <c r="UAR16" s="308" t="s">
        <v>53</v>
      </c>
      <c r="UAS16" s="308" t="s">
        <v>53</v>
      </c>
      <c r="UAT16" s="308" t="s">
        <v>53</v>
      </c>
      <c r="UAU16" s="308" t="s">
        <v>53</v>
      </c>
      <c r="UAV16" s="308" t="s">
        <v>53</v>
      </c>
      <c r="UAW16" s="308" t="s">
        <v>53</v>
      </c>
      <c r="UAX16" s="308" t="s">
        <v>53</v>
      </c>
      <c r="UAY16" s="308" t="s">
        <v>53</v>
      </c>
      <c r="UAZ16" s="308" t="s">
        <v>53</v>
      </c>
      <c r="UBA16" s="308" t="s">
        <v>53</v>
      </c>
      <c r="UBB16" s="308" t="s">
        <v>53</v>
      </c>
      <c r="UBC16" s="308" t="s">
        <v>53</v>
      </c>
      <c r="UBD16" s="308" t="s">
        <v>53</v>
      </c>
      <c r="UBE16" s="308" t="s">
        <v>53</v>
      </c>
      <c r="UBF16" s="308" t="s">
        <v>53</v>
      </c>
      <c r="UBG16" s="308" t="s">
        <v>53</v>
      </c>
      <c r="UBH16" s="308" t="s">
        <v>53</v>
      </c>
      <c r="UBI16" s="308" t="s">
        <v>53</v>
      </c>
      <c r="UBJ16" s="308" t="s">
        <v>53</v>
      </c>
      <c r="UBK16" s="308" t="s">
        <v>53</v>
      </c>
      <c r="UBL16" s="308" t="s">
        <v>53</v>
      </c>
      <c r="UBM16" s="308" t="s">
        <v>53</v>
      </c>
      <c r="UBN16" s="308" t="s">
        <v>53</v>
      </c>
      <c r="UBO16" s="308" t="s">
        <v>53</v>
      </c>
      <c r="UBP16" s="308" t="s">
        <v>53</v>
      </c>
      <c r="UBQ16" s="308" t="s">
        <v>53</v>
      </c>
      <c r="UBR16" s="308" t="s">
        <v>53</v>
      </c>
      <c r="UBS16" s="308" t="s">
        <v>53</v>
      </c>
      <c r="UBT16" s="308" t="s">
        <v>53</v>
      </c>
      <c r="UBU16" s="308" t="s">
        <v>53</v>
      </c>
      <c r="UBV16" s="308" t="s">
        <v>53</v>
      </c>
      <c r="UBW16" s="308" t="s">
        <v>53</v>
      </c>
      <c r="UBX16" s="308" t="s">
        <v>53</v>
      </c>
      <c r="UBY16" s="308" t="s">
        <v>53</v>
      </c>
      <c r="UBZ16" s="308" t="s">
        <v>53</v>
      </c>
      <c r="UCA16" s="308" t="s">
        <v>53</v>
      </c>
      <c r="UCB16" s="308" t="s">
        <v>53</v>
      </c>
      <c r="UCC16" s="308" t="s">
        <v>53</v>
      </c>
      <c r="UCD16" s="308" t="s">
        <v>53</v>
      </c>
      <c r="UCE16" s="308" t="s">
        <v>53</v>
      </c>
      <c r="UCF16" s="308" t="s">
        <v>53</v>
      </c>
      <c r="UCG16" s="308" t="s">
        <v>53</v>
      </c>
      <c r="UCH16" s="308" t="s">
        <v>53</v>
      </c>
      <c r="UCI16" s="308" t="s">
        <v>53</v>
      </c>
      <c r="UCJ16" s="308" t="s">
        <v>53</v>
      </c>
      <c r="UCK16" s="308" t="s">
        <v>53</v>
      </c>
      <c r="UCL16" s="308" t="s">
        <v>53</v>
      </c>
      <c r="UCM16" s="308" t="s">
        <v>53</v>
      </c>
      <c r="UCN16" s="308" t="s">
        <v>53</v>
      </c>
      <c r="UCO16" s="308" t="s">
        <v>53</v>
      </c>
      <c r="UCP16" s="308" t="s">
        <v>53</v>
      </c>
      <c r="UCQ16" s="308" t="s">
        <v>53</v>
      </c>
      <c r="UCR16" s="308" t="s">
        <v>53</v>
      </c>
      <c r="UCS16" s="308" t="s">
        <v>53</v>
      </c>
      <c r="UCT16" s="308" t="s">
        <v>53</v>
      </c>
      <c r="UCU16" s="308" t="s">
        <v>53</v>
      </c>
      <c r="UCV16" s="308" t="s">
        <v>53</v>
      </c>
      <c r="UCW16" s="308" t="s">
        <v>53</v>
      </c>
      <c r="UCX16" s="308" t="s">
        <v>53</v>
      </c>
      <c r="UCY16" s="308" t="s">
        <v>53</v>
      </c>
      <c r="UCZ16" s="308" t="s">
        <v>53</v>
      </c>
      <c r="UDA16" s="308" t="s">
        <v>53</v>
      </c>
      <c r="UDB16" s="308" t="s">
        <v>53</v>
      </c>
      <c r="UDC16" s="308" t="s">
        <v>53</v>
      </c>
      <c r="UDD16" s="308" t="s">
        <v>53</v>
      </c>
      <c r="UDE16" s="308" t="s">
        <v>53</v>
      </c>
      <c r="UDF16" s="308" t="s">
        <v>53</v>
      </c>
      <c r="UDG16" s="308" t="s">
        <v>53</v>
      </c>
      <c r="UDH16" s="308" t="s">
        <v>53</v>
      </c>
      <c r="UDI16" s="308" t="s">
        <v>53</v>
      </c>
      <c r="UDJ16" s="308" t="s">
        <v>53</v>
      </c>
      <c r="UDK16" s="308" t="s">
        <v>53</v>
      </c>
      <c r="UDL16" s="308" t="s">
        <v>53</v>
      </c>
      <c r="UDM16" s="308" t="s">
        <v>53</v>
      </c>
      <c r="UDN16" s="308" t="s">
        <v>53</v>
      </c>
      <c r="UDO16" s="308" t="s">
        <v>53</v>
      </c>
      <c r="UDP16" s="308" t="s">
        <v>53</v>
      </c>
      <c r="UDQ16" s="308" t="s">
        <v>53</v>
      </c>
      <c r="UDR16" s="308" t="s">
        <v>53</v>
      </c>
      <c r="UDS16" s="308" t="s">
        <v>53</v>
      </c>
      <c r="UDT16" s="308" t="s">
        <v>53</v>
      </c>
      <c r="UDU16" s="308" t="s">
        <v>53</v>
      </c>
      <c r="UDV16" s="308" t="s">
        <v>53</v>
      </c>
      <c r="UDW16" s="308" t="s">
        <v>53</v>
      </c>
      <c r="UDX16" s="308" t="s">
        <v>53</v>
      </c>
      <c r="UDY16" s="308" t="s">
        <v>53</v>
      </c>
      <c r="UDZ16" s="308" t="s">
        <v>53</v>
      </c>
      <c r="UEA16" s="308" t="s">
        <v>53</v>
      </c>
      <c r="UEB16" s="308" t="s">
        <v>53</v>
      </c>
      <c r="UEC16" s="308" t="s">
        <v>53</v>
      </c>
      <c r="UED16" s="308" t="s">
        <v>53</v>
      </c>
      <c r="UEE16" s="308" t="s">
        <v>53</v>
      </c>
      <c r="UEF16" s="308" t="s">
        <v>53</v>
      </c>
      <c r="UEG16" s="308" t="s">
        <v>53</v>
      </c>
      <c r="UEH16" s="308" t="s">
        <v>53</v>
      </c>
      <c r="UEI16" s="308" t="s">
        <v>53</v>
      </c>
      <c r="UEJ16" s="308" t="s">
        <v>53</v>
      </c>
      <c r="UEK16" s="308" t="s">
        <v>53</v>
      </c>
      <c r="UEL16" s="308" t="s">
        <v>53</v>
      </c>
      <c r="UEM16" s="308" t="s">
        <v>53</v>
      </c>
      <c r="UEN16" s="308" t="s">
        <v>53</v>
      </c>
      <c r="UEO16" s="308" t="s">
        <v>53</v>
      </c>
      <c r="UEP16" s="308" t="s">
        <v>53</v>
      </c>
      <c r="UEQ16" s="308" t="s">
        <v>53</v>
      </c>
      <c r="UER16" s="308" t="s">
        <v>53</v>
      </c>
      <c r="UES16" s="308" t="s">
        <v>53</v>
      </c>
      <c r="UET16" s="308" t="s">
        <v>53</v>
      </c>
      <c r="UEU16" s="308" t="s">
        <v>53</v>
      </c>
      <c r="UEV16" s="308" t="s">
        <v>53</v>
      </c>
      <c r="UEW16" s="308" t="s">
        <v>53</v>
      </c>
      <c r="UEX16" s="308" t="s">
        <v>53</v>
      </c>
      <c r="UEY16" s="308" t="s">
        <v>53</v>
      </c>
      <c r="UEZ16" s="308" t="s">
        <v>53</v>
      </c>
      <c r="UFA16" s="308" t="s">
        <v>53</v>
      </c>
      <c r="UFB16" s="308" t="s">
        <v>53</v>
      </c>
      <c r="UFC16" s="308" t="s">
        <v>53</v>
      </c>
      <c r="UFD16" s="308" t="s">
        <v>53</v>
      </c>
      <c r="UFE16" s="308" t="s">
        <v>53</v>
      </c>
      <c r="UFF16" s="308" t="s">
        <v>53</v>
      </c>
      <c r="UFG16" s="308" t="s">
        <v>53</v>
      </c>
      <c r="UFH16" s="308" t="s">
        <v>53</v>
      </c>
      <c r="UFI16" s="308" t="s">
        <v>53</v>
      </c>
      <c r="UFJ16" s="308" t="s">
        <v>53</v>
      </c>
      <c r="UFK16" s="308" t="s">
        <v>53</v>
      </c>
      <c r="UFL16" s="308" t="s">
        <v>53</v>
      </c>
      <c r="UFM16" s="308" t="s">
        <v>53</v>
      </c>
      <c r="UFN16" s="308" t="s">
        <v>53</v>
      </c>
      <c r="UFO16" s="308" t="s">
        <v>53</v>
      </c>
      <c r="UFP16" s="308" t="s">
        <v>53</v>
      </c>
      <c r="UFQ16" s="308" t="s">
        <v>53</v>
      </c>
      <c r="UFR16" s="308" t="s">
        <v>53</v>
      </c>
      <c r="UFS16" s="308" t="s">
        <v>53</v>
      </c>
      <c r="UFT16" s="308" t="s">
        <v>53</v>
      </c>
      <c r="UFU16" s="308" t="s">
        <v>53</v>
      </c>
      <c r="UFV16" s="308" t="s">
        <v>53</v>
      </c>
      <c r="UFW16" s="308" t="s">
        <v>53</v>
      </c>
      <c r="UFX16" s="308" t="s">
        <v>53</v>
      </c>
      <c r="UFY16" s="308" t="s">
        <v>53</v>
      </c>
      <c r="UFZ16" s="308" t="s">
        <v>53</v>
      </c>
      <c r="UGA16" s="308" t="s">
        <v>53</v>
      </c>
      <c r="UGB16" s="308" t="s">
        <v>53</v>
      </c>
      <c r="UGC16" s="308" t="s">
        <v>53</v>
      </c>
      <c r="UGD16" s="308" t="s">
        <v>53</v>
      </c>
      <c r="UGE16" s="308" t="s">
        <v>53</v>
      </c>
      <c r="UGF16" s="308" t="s">
        <v>53</v>
      </c>
      <c r="UGG16" s="308" t="s">
        <v>53</v>
      </c>
      <c r="UGH16" s="308" t="s">
        <v>53</v>
      </c>
      <c r="UGI16" s="308" t="s">
        <v>53</v>
      </c>
      <c r="UGJ16" s="308" t="s">
        <v>53</v>
      </c>
      <c r="UGK16" s="308" t="s">
        <v>53</v>
      </c>
      <c r="UGL16" s="308" t="s">
        <v>53</v>
      </c>
      <c r="UGM16" s="308" t="s">
        <v>53</v>
      </c>
      <c r="UGN16" s="308" t="s">
        <v>53</v>
      </c>
      <c r="UGO16" s="308" t="s">
        <v>53</v>
      </c>
      <c r="UGP16" s="308" t="s">
        <v>53</v>
      </c>
      <c r="UGQ16" s="308" t="s">
        <v>53</v>
      </c>
      <c r="UGR16" s="308" t="s">
        <v>53</v>
      </c>
      <c r="UGS16" s="308" t="s">
        <v>53</v>
      </c>
      <c r="UGT16" s="308" t="s">
        <v>53</v>
      </c>
      <c r="UGU16" s="308" t="s">
        <v>53</v>
      </c>
      <c r="UGV16" s="308" t="s">
        <v>53</v>
      </c>
      <c r="UGW16" s="308" t="s">
        <v>53</v>
      </c>
      <c r="UGX16" s="308" t="s">
        <v>53</v>
      </c>
      <c r="UGY16" s="308" t="s">
        <v>53</v>
      </c>
      <c r="UGZ16" s="308" t="s">
        <v>53</v>
      </c>
      <c r="UHA16" s="308" t="s">
        <v>53</v>
      </c>
      <c r="UHB16" s="308" t="s">
        <v>53</v>
      </c>
      <c r="UHC16" s="308" t="s">
        <v>53</v>
      </c>
      <c r="UHD16" s="308" t="s">
        <v>53</v>
      </c>
      <c r="UHE16" s="308" t="s">
        <v>53</v>
      </c>
      <c r="UHF16" s="308" t="s">
        <v>53</v>
      </c>
      <c r="UHG16" s="308" t="s">
        <v>53</v>
      </c>
      <c r="UHH16" s="308" t="s">
        <v>53</v>
      </c>
      <c r="UHI16" s="308" t="s">
        <v>53</v>
      </c>
      <c r="UHJ16" s="308" t="s">
        <v>53</v>
      </c>
      <c r="UHK16" s="308" t="s">
        <v>53</v>
      </c>
      <c r="UHL16" s="308" t="s">
        <v>53</v>
      </c>
      <c r="UHM16" s="308" t="s">
        <v>53</v>
      </c>
      <c r="UHN16" s="308" t="s">
        <v>53</v>
      </c>
      <c r="UHO16" s="308" t="s">
        <v>53</v>
      </c>
      <c r="UHP16" s="308" t="s">
        <v>53</v>
      </c>
      <c r="UHQ16" s="308" t="s">
        <v>53</v>
      </c>
      <c r="UHR16" s="308" t="s">
        <v>53</v>
      </c>
      <c r="UHS16" s="308" t="s">
        <v>53</v>
      </c>
      <c r="UHT16" s="308" t="s">
        <v>53</v>
      </c>
      <c r="UHU16" s="308" t="s">
        <v>53</v>
      </c>
      <c r="UHV16" s="308" t="s">
        <v>53</v>
      </c>
      <c r="UHW16" s="308" t="s">
        <v>53</v>
      </c>
      <c r="UHX16" s="308" t="s">
        <v>53</v>
      </c>
      <c r="UHY16" s="308" t="s">
        <v>53</v>
      </c>
      <c r="UHZ16" s="308" t="s">
        <v>53</v>
      </c>
      <c r="UIA16" s="308" t="s">
        <v>53</v>
      </c>
      <c r="UIB16" s="308" t="s">
        <v>53</v>
      </c>
      <c r="UIC16" s="308" t="s">
        <v>53</v>
      </c>
      <c r="UID16" s="308" t="s">
        <v>53</v>
      </c>
      <c r="UIE16" s="308" t="s">
        <v>53</v>
      </c>
      <c r="UIF16" s="308" t="s">
        <v>53</v>
      </c>
      <c r="UIG16" s="308" t="s">
        <v>53</v>
      </c>
      <c r="UIH16" s="308" t="s">
        <v>53</v>
      </c>
      <c r="UII16" s="308" t="s">
        <v>53</v>
      </c>
      <c r="UIJ16" s="308" t="s">
        <v>53</v>
      </c>
      <c r="UIK16" s="308" t="s">
        <v>53</v>
      </c>
      <c r="UIL16" s="308" t="s">
        <v>53</v>
      </c>
      <c r="UIM16" s="308" t="s">
        <v>53</v>
      </c>
      <c r="UIN16" s="308" t="s">
        <v>53</v>
      </c>
      <c r="UIO16" s="308" t="s">
        <v>53</v>
      </c>
      <c r="UIP16" s="308" t="s">
        <v>53</v>
      </c>
      <c r="UIQ16" s="308" t="s">
        <v>53</v>
      </c>
      <c r="UIR16" s="308" t="s">
        <v>53</v>
      </c>
      <c r="UIS16" s="308" t="s">
        <v>53</v>
      </c>
      <c r="UIT16" s="308" t="s">
        <v>53</v>
      </c>
      <c r="UIU16" s="308" t="s">
        <v>53</v>
      </c>
      <c r="UIV16" s="308" t="s">
        <v>53</v>
      </c>
      <c r="UIW16" s="308" t="s">
        <v>53</v>
      </c>
      <c r="UIX16" s="308" t="s">
        <v>53</v>
      </c>
      <c r="UIY16" s="308" t="s">
        <v>53</v>
      </c>
      <c r="UIZ16" s="308" t="s">
        <v>53</v>
      </c>
      <c r="UJA16" s="308" t="s">
        <v>53</v>
      </c>
      <c r="UJB16" s="308" t="s">
        <v>53</v>
      </c>
      <c r="UJC16" s="308" t="s">
        <v>53</v>
      </c>
      <c r="UJD16" s="308" t="s">
        <v>53</v>
      </c>
      <c r="UJE16" s="308" t="s">
        <v>53</v>
      </c>
      <c r="UJF16" s="308" t="s">
        <v>53</v>
      </c>
      <c r="UJG16" s="308" t="s">
        <v>53</v>
      </c>
      <c r="UJH16" s="308" t="s">
        <v>53</v>
      </c>
      <c r="UJI16" s="308" t="s">
        <v>53</v>
      </c>
      <c r="UJJ16" s="308" t="s">
        <v>53</v>
      </c>
      <c r="UJK16" s="308" t="s">
        <v>53</v>
      </c>
      <c r="UJL16" s="308" t="s">
        <v>53</v>
      </c>
      <c r="UJM16" s="308" t="s">
        <v>53</v>
      </c>
      <c r="UJN16" s="308" t="s">
        <v>53</v>
      </c>
      <c r="UJO16" s="308" t="s">
        <v>53</v>
      </c>
      <c r="UJP16" s="308" t="s">
        <v>53</v>
      </c>
      <c r="UJQ16" s="308" t="s">
        <v>53</v>
      </c>
      <c r="UJR16" s="308" t="s">
        <v>53</v>
      </c>
      <c r="UJS16" s="308" t="s">
        <v>53</v>
      </c>
      <c r="UJT16" s="308" t="s">
        <v>53</v>
      </c>
      <c r="UJU16" s="308" t="s">
        <v>53</v>
      </c>
      <c r="UJV16" s="308" t="s">
        <v>53</v>
      </c>
      <c r="UJW16" s="308" t="s">
        <v>53</v>
      </c>
      <c r="UJX16" s="308" t="s">
        <v>53</v>
      </c>
      <c r="UJY16" s="308" t="s">
        <v>53</v>
      </c>
      <c r="UJZ16" s="308" t="s">
        <v>53</v>
      </c>
      <c r="UKA16" s="308" t="s">
        <v>53</v>
      </c>
      <c r="UKB16" s="308" t="s">
        <v>53</v>
      </c>
      <c r="UKC16" s="308" t="s">
        <v>53</v>
      </c>
      <c r="UKD16" s="308" t="s">
        <v>53</v>
      </c>
      <c r="UKE16" s="308" t="s">
        <v>53</v>
      </c>
      <c r="UKF16" s="308" t="s">
        <v>53</v>
      </c>
      <c r="UKG16" s="308" t="s">
        <v>53</v>
      </c>
      <c r="UKH16" s="308" t="s">
        <v>53</v>
      </c>
      <c r="UKI16" s="308" t="s">
        <v>53</v>
      </c>
      <c r="UKJ16" s="308" t="s">
        <v>53</v>
      </c>
      <c r="UKK16" s="308" t="s">
        <v>53</v>
      </c>
      <c r="UKL16" s="308" t="s">
        <v>53</v>
      </c>
      <c r="UKM16" s="308" t="s">
        <v>53</v>
      </c>
      <c r="UKN16" s="308" t="s">
        <v>53</v>
      </c>
      <c r="UKO16" s="308" t="s">
        <v>53</v>
      </c>
      <c r="UKP16" s="308" t="s">
        <v>53</v>
      </c>
      <c r="UKQ16" s="308" t="s">
        <v>53</v>
      </c>
      <c r="UKR16" s="308" t="s">
        <v>53</v>
      </c>
      <c r="UKS16" s="308" t="s">
        <v>53</v>
      </c>
      <c r="UKT16" s="308" t="s">
        <v>53</v>
      </c>
      <c r="UKU16" s="308" t="s">
        <v>53</v>
      </c>
      <c r="UKV16" s="308" t="s">
        <v>53</v>
      </c>
      <c r="UKW16" s="308" t="s">
        <v>53</v>
      </c>
      <c r="UKX16" s="308" t="s">
        <v>53</v>
      </c>
      <c r="UKY16" s="308" t="s">
        <v>53</v>
      </c>
      <c r="UKZ16" s="308" t="s">
        <v>53</v>
      </c>
      <c r="ULA16" s="308" t="s">
        <v>53</v>
      </c>
      <c r="ULB16" s="308" t="s">
        <v>53</v>
      </c>
      <c r="ULC16" s="308" t="s">
        <v>53</v>
      </c>
      <c r="ULD16" s="308" t="s">
        <v>53</v>
      </c>
      <c r="ULE16" s="308" t="s">
        <v>53</v>
      </c>
      <c r="ULF16" s="308" t="s">
        <v>53</v>
      </c>
      <c r="ULG16" s="308" t="s">
        <v>53</v>
      </c>
      <c r="ULH16" s="308" t="s">
        <v>53</v>
      </c>
      <c r="ULI16" s="308" t="s">
        <v>53</v>
      </c>
      <c r="ULJ16" s="308" t="s">
        <v>53</v>
      </c>
      <c r="ULK16" s="308" t="s">
        <v>53</v>
      </c>
      <c r="ULL16" s="308" t="s">
        <v>53</v>
      </c>
      <c r="ULM16" s="308" t="s">
        <v>53</v>
      </c>
      <c r="ULN16" s="308" t="s">
        <v>53</v>
      </c>
      <c r="ULO16" s="308" t="s">
        <v>53</v>
      </c>
      <c r="ULP16" s="308" t="s">
        <v>53</v>
      </c>
      <c r="ULQ16" s="308" t="s">
        <v>53</v>
      </c>
      <c r="ULR16" s="308" t="s">
        <v>53</v>
      </c>
      <c r="ULS16" s="308" t="s">
        <v>53</v>
      </c>
      <c r="ULT16" s="308" t="s">
        <v>53</v>
      </c>
      <c r="ULU16" s="308" t="s">
        <v>53</v>
      </c>
      <c r="ULV16" s="308" t="s">
        <v>53</v>
      </c>
      <c r="ULW16" s="308" t="s">
        <v>53</v>
      </c>
      <c r="ULX16" s="308" t="s">
        <v>53</v>
      </c>
      <c r="ULY16" s="308" t="s">
        <v>53</v>
      </c>
      <c r="ULZ16" s="308" t="s">
        <v>53</v>
      </c>
      <c r="UMA16" s="308" t="s">
        <v>53</v>
      </c>
      <c r="UMB16" s="308" t="s">
        <v>53</v>
      </c>
      <c r="UMC16" s="308" t="s">
        <v>53</v>
      </c>
      <c r="UMD16" s="308" t="s">
        <v>53</v>
      </c>
      <c r="UME16" s="308" t="s">
        <v>53</v>
      </c>
      <c r="UMF16" s="308" t="s">
        <v>53</v>
      </c>
      <c r="UMG16" s="308" t="s">
        <v>53</v>
      </c>
      <c r="UMH16" s="308" t="s">
        <v>53</v>
      </c>
      <c r="UMI16" s="308" t="s">
        <v>53</v>
      </c>
      <c r="UMJ16" s="308" t="s">
        <v>53</v>
      </c>
      <c r="UMK16" s="308" t="s">
        <v>53</v>
      </c>
      <c r="UML16" s="308" t="s">
        <v>53</v>
      </c>
      <c r="UMM16" s="308" t="s">
        <v>53</v>
      </c>
      <c r="UMN16" s="308" t="s">
        <v>53</v>
      </c>
      <c r="UMO16" s="308" t="s">
        <v>53</v>
      </c>
      <c r="UMP16" s="308" t="s">
        <v>53</v>
      </c>
      <c r="UMQ16" s="308" t="s">
        <v>53</v>
      </c>
      <c r="UMR16" s="308" t="s">
        <v>53</v>
      </c>
      <c r="UMS16" s="308" t="s">
        <v>53</v>
      </c>
      <c r="UMT16" s="308" t="s">
        <v>53</v>
      </c>
      <c r="UMU16" s="308" t="s">
        <v>53</v>
      </c>
      <c r="UMV16" s="308" t="s">
        <v>53</v>
      </c>
      <c r="UMW16" s="308" t="s">
        <v>53</v>
      </c>
      <c r="UMX16" s="308" t="s">
        <v>53</v>
      </c>
      <c r="UMY16" s="308" t="s">
        <v>53</v>
      </c>
      <c r="UMZ16" s="308" t="s">
        <v>53</v>
      </c>
      <c r="UNA16" s="308" t="s">
        <v>53</v>
      </c>
      <c r="UNB16" s="308" t="s">
        <v>53</v>
      </c>
      <c r="UNC16" s="308" t="s">
        <v>53</v>
      </c>
      <c r="UND16" s="308" t="s">
        <v>53</v>
      </c>
      <c r="UNE16" s="308" t="s">
        <v>53</v>
      </c>
      <c r="UNF16" s="308" t="s">
        <v>53</v>
      </c>
      <c r="UNG16" s="308" t="s">
        <v>53</v>
      </c>
      <c r="UNH16" s="308" t="s">
        <v>53</v>
      </c>
      <c r="UNI16" s="308" t="s">
        <v>53</v>
      </c>
      <c r="UNJ16" s="308" t="s">
        <v>53</v>
      </c>
      <c r="UNK16" s="308" t="s">
        <v>53</v>
      </c>
      <c r="UNL16" s="308" t="s">
        <v>53</v>
      </c>
      <c r="UNM16" s="308" t="s">
        <v>53</v>
      </c>
      <c r="UNN16" s="308" t="s">
        <v>53</v>
      </c>
      <c r="UNO16" s="308" t="s">
        <v>53</v>
      </c>
      <c r="UNP16" s="308" t="s">
        <v>53</v>
      </c>
      <c r="UNQ16" s="308" t="s">
        <v>53</v>
      </c>
      <c r="UNR16" s="308" t="s">
        <v>53</v>
      </c>
      <c r="UNS16" s="308" t="s">
        <v>53</v>
      </c>
      <c r="UNT16" s="308" t="s">
        <v>53</v>
      </c>
      <c r="UNU16" s="308" t="s">
        <v>53</v>
      </c>
      <c r="UNV16" s="308" t="s">
        <v>53</v>
      </c>
      <c r="UNW16" s="308" t="s">
        <v>53</v>
      </c>
      <c r="UNX16" s="308" t="s">
        <v>53</v>
      </c>
      <c r="UNY16" s="308" t="s">
        <v>53</v>
      </c>
      <c r="UNZ16" s="308" t="s">
        <v>53</v>
      </c>
      <c r="UOA16" s="308" t="s">
        <v>53</v>
      </c>
      <c r="UOB16" s="308" t="s">
        <v>53</v>
      </c>
      <c r="UOC16" s="308" t="s">
        <v>53</v>
      </c>
      <c r="UOD16" s="308" t="s">
        <v>53</v>
      </c>
      <c r="UOE16" s="308" t="s">
        <v>53</v>
      </c>
      <c r="UOF16" s="308" t="s">
        <v>53</v>
      </c>
      <c r="UOG16" s="308" t="s">
        <v>53</v>
      </c>
      <c r="UOH16" s="308" t="s">
        <v>53</v>
      </c>
      <c r="UOI16" s="308" t="s">
        <v>53</v>
      </c>
      <c r="UOJ16" s="308" t="s">
        <v>53</v>
      </c>
      <c r="UOK16" s="308" t="s">
        <v>53</v>
      </c>
      <c r="UOL16" s="308" t="s">
        <v>53</v>
      </c>
      <c r="UOM16" s="308" t="s">
        <v>53</v>
      </c>
      <c r="UON16" s="308" t="s">
        <v>53</v>
      </c>
      <c r="UOO16" s="308" t="s">
        <v>53</v>
      </c>
      <c r="UOP16" s="308" t="s">
        <v>53</v>
      </c>
      <c r="UOQ16" s="308" t="s">
        <v>53</v>
      </c>
      <c r="UOR16" s="308" t="s">
        <v>53</v>
      </c>
      <c r="UOS16" s="308" t="s">
        <v>53</v>
      </c>
      <c r="UOT16" s="308" t="s">
        <v>53</v>
      </c>
      <c r="UOU16" s="308" t="s">
        <v>53</v>
      </c>
      <c r="UOV16" s="308" t="s">
        <v>53</v>
      </c>
      <c r="UOW16" s="308" t="s">
        <v>53</v>
      </c>
      <c r="UOX16" s="308" t="s">
        <v>53</v>
      </c>
      <c r="UOY16" s="308" t="s">
        <v>53</v>
      </c>
      <c r="UOZ16" s="308" t="s">
        <v>53</v>
      </c>
      <c r="UPA16" s="308" t="s">
        <v>53</v>
      </c>
      <c r="UPB16" s="308" t="s">
        <v>53</v>
      </c>
      <c r="UPC16" s="308" t="s">
        <v>53</v>
      </c>
      <c r="UPD16" s="308" t="s">
        <v>53</v>
      </c>
      <c r="UPE16" s="308" t="s">
        <v>53</v>
      </c>
      <c r="UPF16" s="308" t="s">
        <v>53</v>
      </c>
      <c r="UPG16" s="308" t="s">
        <v>53</v>
      </c>
      <c r="UPH16" s="308" t="s">
        <v>53</v>
      </c>
      <c r="UPI16" s="308" t="s">
        <v>53</v>
      </c>
      <c r="UPJ16" s="308" t="s">
        <v>53</v>
      </c>
      <c r="UPK16" s="308" t="s">
        <v>53</v>
      </c>
      <c r="UPL16" s="308" t="s">
        <v>53</v>
      </c>
      <c r="UPM16" s="308" t="s">
        <v>53</v>
      </c>
      <c r="UPN16" s="308" t="s">
        <v>53</v>
      </c>
      <c r="UPO16" s="308" t="s">
        <v>53</v>
      </c>
      <c r="UPP16" s="308" t="s">
        <v>53</v>
      </c>
      <c r="UPQ16" s="308" t="s">
        <v>53</v>
      </c>
      <c r="UPR16" s="308" t="s">
        <v>53</v>
      </c>
      <c r="UPS16" s="308" t="s">
        <v>53</v>
      </c>
      <c r="UPT16" s="308" t="s">
        <v>53</v>
      </c>
      <c r="UPU16" s="308" t="s">
        <v>53</v>
      </c>
      <c r="UPV16" s="308" t="s">
        <v>53</v>
      </c>
      <c r="UPW16" s="308" t="s">
        <v>53</v>
      </c>
      <c r="UPX16" s="308" t="s">
        <v>53</v>
      </c>
      <c r="UPY16" s="308" t="s">
        <v>53</v>
      </c>
      <c r="UPZ16" s="308" t="s">
        <v>53</v>
      </c>
      <c r="UQA16" s="308" t="s">
        <v>53</v>
      </c>
      <c r="UQB16" s="308" t="s">
        <v>53</v>
      </c>
      <c r="UQC16" s="308" t="s">
        <v>53</v>
      </c>
      <c r="UQD16" s="308" t="s">
        <v>53</v>
      </c>
      <c r="UQE16" s="308" t="s">
        <v>53</v>
      </c>
      <c r="UQF16" s="308" t="s">
        <v>53</v>
      </c>
      <c r="UQG16" s="308" t="s">
        <v>53</v>
      </c>
      <c r="UQH16" s="308" t="s">
        <v>53</v>
      </c>
      <c r="UQI16" s="308" t="s">
        <v>53</v>
      </c>
      <c r="UQJ16" s="308" t="s">
        <v>53</v>
      </c>
      <c r="UQK16" s="308" t="s">
        <v>53</v>
      </c>
      <c r="UQL16" s="308" t="s">
        <v>53</v>
      </c>
      <c r="UQM16" s="308" t="s">
        <v>53</v>
      </c>
      <c r="UQN16" s="308" t="s">
        <v>53</v>
      </c>
      <c r="UQO16" s="308" t="s">
        <v>53</v>
      </c>
      <c r="UQP16" s="308" t="s">
        <v>53</v>
      </c>
      <c r="UQQ16" s="308" t="s">
        <v>53</v>
      </c>
      <c r="UQR16" s="308" t="s">
        <v>53</v>
      </c>
      <c r="UQS16" s="308" t="s">
        <v>53</v>
      </c>
      <c r="UQT16" s="308" t="s">
        <v>53</v>
      </c>
      <c r="UQU16" s="308" t="s">
        <v>53</v>
      </c>
      <c r="UQV16" s="308" t="s">
        <v>53</v>
      </c>
      <c r="UQW16" s="308" t="s">
        <v>53</v>
      </c>
      <c r="UQX16" s="308" t="s">
        <v>53</v>
      </c>
      <c r="UQY16" s="308" t="s">
        <v>53</v>
      </c>
      <c r="UQZ16" s="308" t="s">
        <v>53</v>
      </c>
      <c r="URA16" s="308" t="s">
        <v>53</v>
      </c>
      <c r="URB16" s="308" t="s">
        <v>53</v>
      </c>
      <c r="URC16" s="308" t="s">
        <v>53</v>
      </c>
      <c r="URD16" s="308" t="s">
        <v>53</v>
      </c>
      <c r="URE16" s="308" t="s">
        <v>53</v>
      </c>
      <c r="URF16" s="308" t="s">
        <v>53</v>
      </c>
      <c r="URG16" s="308" t="s">
        <v>53</v>
      </c>
      <c r="URH16" s="308" t="s">
        <v>53</v>
      </c>
      <c r="URI16" s="308" t="s">
        <v>53</v>
      </c>
      <c r="URJ16" s="308" t="s">
        <v>53</v>
      </c>
      <c r="URK16" s="308" t="s">
        <v>53</v>
      </c>
      <c r="URL16" s="308" t="s">
        <v>53</v>
      </c>
      <c r="URM16" s="308" t="s">
        <v>53</v>
      </c>
      <c r="URN16" s="308" t="s">
        <v>53</v>
      </c>
      <c r="URO16" s="308" t="s">
        <v>53</v>
      </c>
      <c r="URP16" s="308" t="s">
        <v>53</v>
      </c>
      <c r="URQ16" s="308" t="s">
        <v>53</v>
      </c>
      <c r="URR16" s="308" t="s">
        <v>53</v>
      </c>
      <c r="URS16" s="308" t="s">
        <v>53</v>
      </c>
      <c r="URT16" s="308" t="s">
        <v>53</v>
      </c>
      <c r="URU16" s="308" t="s">
        <v>53</v>
      </c>
      <c r="URV16" s="308" t="s">
        <v>53</v>
      </c>
      <c r="URW16" s="308" t="s">
        <v>53</v>
      </c>
      <c r="URX16" s="308" t="s">
        <v>53</v>
      </c>
      <c r="URY16" s="308" t="s">
        <v>53</v>
      </c>
      <c r="URZ16" s="308" t="s">
        <v>53</v>
      </c>
      <c r="USA16" s="308" t="s">
        <v>53</v>
      </c>
      <c r="USB16" s="308" t="s">
        <v>53</v>
      </c>
      <c r="USC16" s="308" t="s">
        <v>53</v>
      </c>
      <c r="USD16" s="308" t="s">
        <v>53</v>
      </c>
      <c r="USE16" s="308" t="s">
        <v>53</v>
      </c>
      <c r="USF16" s="308" t="s">
        <v>53</v>
      </c>
      <c r="USG16" s="308" t="s">
        <v>53</v>
      </c>
      <c r="USH16" s="308" t="s">
        <v>53</v>
      </c>
      <c r="USI16" s="308" t="s">
        <v>53</v>
      </c>
      <c r="USJ16" s="308" t="s">
        <v>53</v>
      </c>
      <c r="USK16" s="308" t="s">
        <v>53</v>
      </c>
      <c r="USL16" s="308" t="s">
        <v>53</v>
      </c>
      <c r="USM16" s="308" t="s">
        <v>53</v>
      </c>
      <c r="USN16" s="308" t="s">
        <v>53</v>
      </c>
      <c r="USO16" s="308" t="s">
        <v>53</v>
      </c>
      <c r="USP16" s="308" t="s">
        <v>53</v>
      </c>
      <c r="USQ16" s="308" t="s">
        <v>53</v>
      </c>
      <c r="USR16" s="308" t="s">
        <v>53</v>
      </c>
      <c r="USS16" s="308" t="s">
        <v>53</v>
      </c>
      <c r="UST16" s="308" t="s">
        <v>53</v>
      </c>
      <c r="USU16" s="308" t="s">
        <v>53</v>
      </c>
      <c r="USV16" s="308" t="s">
        <v>53</v>
      </c>
      <c r="USW16" s="308" t="s">
        <v>53</v>
      </c>
      <c r="USX16" s="308" t="s">
        <v>53</v>
      </c>
      <c r="USY16" s="308" t="s">
        <v>53</v>
      </c>
      <c r="USZ16" s="308" t="s">
        <v>53</v>
      </c>
      <c r="UTA16" s="308" t="s">
        <v>53</v>
      </c>
      <c r="UTB16" s="308" t="s">
        <v>53</v>
      </c>
      <c r="UTC16" s="308" t="s">
        <v>53</v>
      </c>
      <c r="UTD16" s="308" t="s">
        <v>53</v>
      </c>
      <c r="UTE16" s="308" t="s">
        <v>53</v>
      </c>
      <c r="UTF16" s="308" t="s">
        <v>53</v>
      </c>
      <c r="UTG16" s="308" t="s">
        <v>53</v>
      </c>
      <c r="UTH16" s="308" t="s">
        <v>53</v>
      </c>
      <c r="UTI16" s="308" t="s">
        <v>53</v>
      </c>
      <c r="UTJ16" s="308" t="s">
        <v>53</v>
      </c>
      <c r="UTK16" s="308" t="s">
        <v>53</v>
      </c>
      <c r="UTL16" s="308" t="s">
        <v>53</v>
      </c>
      <c r="UTM16" s="308" t="s">
        <v>53</v>
      </c>
      <c r="UTN16" s="308" t="s">
        <v>53</v>
      </c>
      <c r="UTO16" s="308" t="s">
        <v>53</v>
      </c>
      <c r="UTP16" s="308" t="s">
        <v>53</v>
      </c>
      <c r="UTQ16" s="308" t="s">
        <v>53</v>
      </c>
      <c r="UTR16" s="308" t="s">
        <v>53</v>
      </c>
      <c r="UTS16" s="308" t="s">
        <v>53</v>
      </c>
      <c r="UTT16" s="308" t="s">
        <v>53</v>
      </c>
      <c r="UTU16" s="308" t="s">
        <v>53</v>
      </c>
      <c r="UTV16" s="308" t="s">
        <v>53</v>
      </c>
      <c r="UTW16" s="308" t="s">
        <v>53</v>
      </c>
      <c r="UTX16" s="308" t="s">
        <v>53</v>
      </c>
      <c r="UTY16" s="308" t="s">
        <v>53</v>
      </c>
      <c r="UTZ16" s="308" t="s">
        <v>53</v>
      </c>
      <c r="UUA16" s="308" t="s">
        <v>53</v>
      </c>
      <c r="UUB16" s="308" t="s">
        <v>53</v>
      </c>
      <c r="UUC16" s="308" t="s">
        <v>53</v>
      </c>
      <c r="UUD16" s="308" t="s">
        <v>53</v>
      </c>
      <c r="UUE16" s="308" t="s">
        <v>53</v>
      </c>
      <c r="UUF16" s="308" t="s">
        <v>53</v>
      </c>
      <c r="UUG16" s="308" t="s">
        <v>53</v>
      </c>
      <c r="UUH16" s="308" t="s">
        <v>53</v>
      </c>
      <c r="UUI16" s="308" t="s">
        <v>53</v>
      </c>
      <c r="UUJ16" s="308" t="s">
        <v>53</v>
      </c>
      <c r="UUK16" s="308" t="s">
        <v>53</v>
      </c>
      <c r="UUL16" s="308" t="s">
        <v>53</v>
      </c>
      <c r="UUM16" s="308" t="s">
        <v>53</v>
      </c>
      <c r="UUN16" s="308" t="s">
        <v>53</v>
      </c>
      <c r="UUO16" s="308" t="s">
        <v>53</v>
      </c>
      <c r="UUP16" s="308" t="s">
        <v>53</v>
      </c>
      <c r="UUQ16" s="308" t="s">
        <v>53</v>
      </c>
      <c r="UUR16" s="308" t="s">
        <v>53</v>
      </c>
      <c r="UUS16" s="308" t="s">
        <v>53</v>
      </c>
      <c r="UUT16" s="308" t="s">
        <v>53</v>
      </c>
      <c r="UUU16" s="308" t="s">
        <v>53</v>
      </c>
      <c r="UUV16" s="308" t="s">
        <v>53</v>
      </c>
      <c r="UUW16" s="308" t="s">
        <v>53</v>
      </c>
      <c r="UUX16" s="308" t="s">
        <v>53</v>
      </c>
      <c r="UUY16" s="308" t="s">
        <v>53</v>
      </c>
      <c r="UUZ16" s="308" t="s">
        <v>53</v>
      </c>
      <c r="UVA16" s="308" t="s">
        <v>53</v>
      </c>
      <c r="UVB16" s="308" t="s">
        <v>53</v>
      </c>
      <c r="UVC16" s="308" t="s">
        <v>53</v>
      </c>
      <c r="UVD16" s="308" t="s">
        <v>53</v>
      </c>
      <c r="UVE16" s="308" t="s">
        <v>53</v>
      </c>
      <c r="UVF16" s="308" t="s">
        <v>53</v>
      </c>
      <c r="UVG16" s="308" t="s">
        <v>53</v>
      </c>
      <c r="UVH16" s="308" t="s">
        <v>53</v>
      </c>
      <c r="UVI16" s="308" t="s">
        <v>53</v>
      </c>
      <c r="UVJ16" s="308" t="s">
        <v>53</v>
      </c>
      <c r="UVK16" s="308" t="s">
        <v>53</v>
      </c>
      <c r="UVL16" s="308" t="s">
        <v>53</v>
      </c>
      <c r="UVM16" s="308" t="s">
        <v>53</v>
      </c>
      <c r="UVN16" s="308" t="s">
        <v>53</v>
      </c>
      <c r="UVO16" s="308" t="s">
        <v>53</v>
      </c>
      <c r="UVP16" s="308" t="s">
        <v>53</v>
      </c>
      <c r="UVQ16" s="308" t="s">
        <v>53</v>
      </c>
      <c r="UVR16" s="308" t="s">
        <v>53</v>
      </c>
      <c r="UVS16" s="308" t="s">
        <v>53</v>
      </c>
      <c r="UVT16" s="308" t="s">
        <v>53</v>
      </c>
      <c r="UVU16" s="308" t="s">
        <v>53</v>
      </c>
      <c r="UVV16" s="308" t="s">
        <v>53</v>
      </c>
      <c r="UVW16" s="308" t="s">
        <v>53</v>
      </c>
      <c r="UVX16" s="308" t="s">
        <v>53</v>
      </c>
      <c r="UVY16" s="308" t="s">
        <v>53</v>
      </c>
      <c r="UVZ16" s="308" t="s">
        <v>53</v>
      </c>
      <c r="UWA16" s="308" t="s">
        <v>53</v>
      </c>
      <c r="UWB16" s="308" t="s">
        <v>53</v>
      </c>
      <c r="UWC16" s="308" t="s">
        <v>53</v>
      </c>
      <c r="UWD16" s="308" t="s">
        <v>53</v>
      </c>
      <c r="UWE16" s="308" t="s">
        <v>53</v>
      </c>
      <c r="UWF16" s="308" t="s">
        <v>53</v>
      </c>
      <c r="UWG16" s="308" t="s">
        <v>53</v>
      </c>
      <c r="UWH16" s="308" t="s">
        <v>53</v>
      </c>
      <c r="UWI16" s="308" t="s">
        <v>53</v>
      </c>
      <c r="UWJ16" s="308" t="s">
        <v>53</v>
      </c>
      <c r="UWK16" s="308" t="s">
        <v>53</v>
      </c>
      <c r="UWL16" s="308" t="s">
        <v>53</v>
      </c>
      <c r="UWM16" s="308" t="s">
        <v>53</v>
      </c>
      <c r="UWN16" s="308" t="s">
        <v>53</v>
      </c>
      <c r="UWO16" s="308" t="s">
        <v>53</v>
      </c>
      <c r="UWP16" s="308" t="s">
        <v>53</v>
      </c>
      <c r="UWQ16" s="308" t="s">
        <v>53</v>
      </c>
      <c r="UWR16" s="308" t="s">
        <v>53</v>
      </c>
      <c r="UWS16" s="308" t="s">
        <v>53</v>
      </c>
      <c r="UWT16" s="308" t="s">
        <v>53</v>
      </c>
      <c r="UWU16" s="308" t="s">
        <v>53</v>
      </c>
      <c r="UWV16" s="308" t="s">
        <v>53</v>
      </c>
      <c r="UWW16" s="308" t="s">
        <v>53</v>
      </c>
      <c r="UWX16" s="308" t="s">
        <v>53</v>
      </c>
      <c r="UWY16" s="308" t="s">
        <v>53</v>
      </c>
      <c r="UWZ16" s="308" t="s">
        <v>53</v>
      </c>
      <c r="UXA16" s="308" t="s">
        <v>53</v>
      </c>
      <c r="UXB16" s="308" t="s">
        <v>53</v>
      </c>
      <c r="UXC16" s="308" t="s">
        <v>53</v>
      </c>
      <c r="UXD16" s="308" t="s">
        <v>53</v>
      </c>
      <c r="UXE16" s="308" t="s">
        <v>53</v>
      </c>
      <c r="UXF16" s="308" t="s">
        <v>53</v>
      </c>
      <c r="UXG16" s="308" t="s">
        <v>53</v>
      </c>
      <c r="UXH16" s="308" t="s">
        <v>53</v>
      </c>
      <c r="UXI16" s="308" t="s">
        <v>53</v>
      </c>
      <c r="UXJ16" s="308" t="s">
        <v>53</v>
      </c>
      <c r="UXK16" s="308" t="s">
        <v>53</v>
      </c>
      <c r="UXL16" s="308" t="s">
        <v>53</v>
      </c>
      <c r="UXM16" s="308" t="s">
        <v>53</v>
      </c>
      <c r="UXN16" s="308" t="s">
        <v>53</v>
      </c>
      <c r="UXO16" s="308" t="s">
        <v>53</v>
      </c>
      <c r="UXP16" s="308" t="s">
        <v>53</v>
      </c>
      <c r="UXQ16" s="308" t="s">
        <v>53</v>
      </c>
      <c r="UXR16" s="308" t="s">
        <v>53</v>
      </c>
      <c r="UXS16" s="308" t="s">
        <v>53</v>
      </c>
      <c r="UXT16" s="308" t="s">
        <v>53</v>
      </c>
      <c r="UXU16" s="308" t="s">
        <v>53</v>
      </c>
      <c r="UXV16" s="308" t="s">
        <v>53</v>
      </c>
      <c r="UXW16" s="308" t="s">
        <v>53</v>
      </c>
      <c r="UXX16" s="308" t="s">
        <v>53</v>
      </c>
      <c r="UXY16" s="308" t="s">
        <v>53</v>
      </c>
      <c r="UXZ16" s="308" t="s">
        <v>53</v>
      </c>
      <c r="UYA16" s="308" t="s">
        <v>53</v>
      </c>
      <c r="UYB16" s="308" t="s">
        <v>53</v>
      </c>
      <c r="UYC16" s="308" t="s">
        <v>53</v>
      </c>
      <c r="UYD16" s="308" t="s">
        <v>53</v>
      </c>
      <c r="UYE16" s="308" t="s">
        <v>53</v>
      </c>
      <c r="UYF16" s="308" t="s">
        <v>53</v>
      </c>
      <c r="UYG16" s="308" t="s">
        <v>53</v>
      </c>
      <c r="UYH16" s="308" t="s">
        <v>53</v>
      </c>
      <c r="UYI16" s="308" t="s">
        <v>53</v>
      </c>
      <c r="UYJ16" s="308" t="s">
        <v>53</v>
      </c>
      <c r="UYK16" s="308" t="s">
        <v>53</v>
      </c>
      <c r="UYL16" s="308" t="s">
        <v>53</v>
      </c>
      <c r="UYM16" s="308" t="s">
        <v>53</v>
      </c>
      <c r="UYN16" s="308" t="s">
        <v>53</v>
      </c>
      <c r="UYO16" s="308" t="s">
        <v>53</v>
      </c>
      <c r="UYP16" s="308" t="s">
        <v>53</v>
      </c>
      <c r="UYQ16" s="308" t="s">
        <v>53</v>
      </c>
      <c r="UYR16" s="308" t="s">
        <v>53</v>
      </c>
      <c r="UYS16" s="308" t="s">
        <v>53</v>
      </c>
      <c r="UYT16" s="308" t="s">
        <v>53</v>
      </c>
      <c r="UYU16" s="308" t="s">
        <v>53</v>
      </c>
      <c r="UYV16" s="308" t="s">
        <v>53</v>
      </c>
      <c r="UYW16" s="308" t="s">
        <v>53</v>
      </c>
      <c r="UYX16" s="308" t="s">
        <v>53</v>
      </c>
      <c r="UYY16" s="308" t="s">
        <v>53</v>
      </c>
      <c r="UYZ16" s="308" t="s">
        <v>53</v>
      </c>
      <c r="UZA16" s="308" t="s">
        <v>53</v>
      </c>
      <c r="UZB16" s="308" t="s">
        <v>53</v>
      </c>
      <c r="UZC16" s="308" t="s">
        <v>53</v>
      </c>
      <c r="UZD16" s="308" t="s">
        <v>53</v>
      </c>
      <c r="UZE16" s="308" t="s">
        <v>53</v>
      </c>
      <c r="UZF16" s="308" t="s">
        <v>53</v>
      </c>
      <c r="UZG16" s="308" t="s">
        <v>53</v>
      </c>
      <c r="UZH16" s="308" t="s">
        <v>53</v>
      </c>
      <c r="UZI16" s="308" t="s">
        <v>53</v>
      </c>
      <c r="UZJ16" s="308" t="s">
        <v>53</v>
      </c>
      <c r="UZK16" s="308" t="s">
        <v>53</v>
      </c>
      <c r="UZL16" s="308" t="s">
        <v>53</v>
      </c>
      <c r="UZM16" s="308" t="s">
        <v>53</v>
      </c>
      <c r="UZN16" s="308" t="s">
        <v>53</v>
      </c>
      <c r="UZO16" s="308" t="s">
        <v>53</v>
      </c>
      <c r="UZP16" s="308" t="s">
        <v>53</v>
      </c>
      <c r="UZQ16" s="308" t="s">
        <v>53</v>
      </c>
      <c r="UZR16" s="308" t="s">
        <v>53</v>
      </c>
      <c r="UZS16" s="308" t="s">
        <v>53</v>
      </c>
      <c r="UZT16" s="308" t="s">
        <v>53</v>
      </c>
      <c r="UZU16" s="308" t="s">
        <v>53</v>
      </c>
      <c r="UZV16" s="308" t="s">
        <v>53</v>
      </c>
      <c r="UZW16" s="308" t="s">
        <v>53</v>
      </c>
      <c r="UZX16" s="308" t="s">
        <v>53</v>
      </c>
      <c r="UZY16" s="308" t="s">
        <v>53</v>
      </c>
      <c r="UZZ16" s="308" t="s">
        <v>53</v>
      </c>
      <c r="VAA16" s="308" t="s">
        <v>53</v>
      </c>
      <c r="VAB16" s="308" t="s">
        <v>53</v>
      </c>
      <c r="VAC16" s="308" t="s">
        <v>53</v>
      </c>
      <c r="VAD16" s="308" t="s">
        <v>53</v>
      </c>
      <c r="VAE16" s="308" t="s">
        <v>53</v>
      </c>
      <c r="VAF16" s="308" t="s">
        <v>53</v>
      </c>
      <c r="VAG16" s="308" t="s">
        <v>53</v>
      </c>
      <c r="VAH16" s="308" t="s">
        <v>53</v>
      </c>
      <c r="VAI16" s="308" t="s">
        <v>53</v>
      </c>
      <c r="VAJ16" s="308" t="s">
        <v>53</v>
      </c>
      <c r="VAK16" s="308" t="s">
        <v>53</v>
      </c>
      <c r="VAL16" s="308" t="s">
        <v>53</v>
      </c>
      <c r="VAM16" s="308" t="s">
        <v>53</v>
      </c>
      <c r="VAN16" s="308" t="s">
        <v>53</v>
      </c>
      <c r="VAO16" s="308" t="s">
        <v>53</v>
      </c>
      <c r="VAP16" s="308" t="s">
        <v>53</v>
      </c>
      <c r="VAQ16" s="308" t="s">
        <v>53</v>
      </c>
      <c r="VAR16" s="308" t="s">
        <v>53</v>
      </c>
      <c r="VAS16" s="308" t="s">
        <v>53</v>
      </c>
      <c r="VAT16" s="308" t="s">
        <v>53</v>
      </c>
      <c r="VAU16" s="308" t="s">
        <v>53</v>
      </c>
      <c r="VAV16" s="308" t="s">
        <v>53</v>
      </c>
      <c r="VAW16" s="308" t="s">
        <v>53</v>
      </c>
      <c r="VAX16" s="308" t="s">
        <v>53</v>
      </c>
      <c r="VAY16" s="308" t="s">
        <v>53</v>
      </c>
      <c r="VAZ16" s="308" t="s">
        <v>53</v>
      </c>
      <c r="VBA16" s="308" t="s">
        <v>53</v>
      </c>
      <c r="VBB16" s="308" t="s">
        <v>53</v>
      </c>
      <c r="VBC16" s="308" t="s">
        <v>53</v>
      </c>
      <c r="VBD16" s="308" t="s">
        <v>53</v>
      </c>
      <c r="VBE16" s="308" t="s">
        <v>53</v>
      </c>
      <c r="VBF16" s="308" t="s">
        <v>53</v>
      </c>
      <c r="VBG16" s="308" t="s">
        <v>53</v>
      </c>
      <c r="VBH16" s="308" t="s">
        <v>53</v>
      </c>
      <c r="VBI16" s="308" t="s">
        <v>53</v>
      </c>
      <c r="VBJ16" s="308" t="s">
        <v>53</v>
      </c>
      <c r="VBK16" s="308" t="s">
        <v>53</v>
      </c>
      <c r="VBL16" s="308" t="s">
        <v>53</v>
      </c>
      <c r="VBM16" s="308" t="s">
        <v>53</v>
      </c>
      <c r="VBN16" s="308" t="s">
        <v>53</v>
      </c>
      <c r="VBO16" s="308" t="s">
        <v>53</v>
      </c>
      <c r="VBP16" s="308" t="s">
        <v>53</v>
      </c>
      <c r="VBQ16" s="308" t="s">
        <v>53</v>
      </c>
      <c r="VBR16" s="308" t="s">
        <v>53</v>
      </c>
      <c r="VBS16" s="308" t="s">
        <v>53</v>
      </c>
      <c r="VBT16" s="308" t="s">
        <v>53</v>
      </c>
      <c r="VBU16" s="308" t="s">
        <v>53</v>
      </c>
      <c r="VBV16" s="308" t="s">
        <v>53</v>
      </c>
      <c r="VBW16" s="308" t="s">
        <v>53</v>
      </c>
      <c r="VBX16" s="308" t="s">
        <v>53</v>
      </c>
      <c r="VBY16" s="308" t="s">
        <v>53</v>
      </c>
      <c r="VBZ16" s="308" t="s">
        <v>53</v>
      </c>
      <c r="VCA16" s="308" t="s">
        <v>53</v>
      </c>
      <c r="VCB16" s="308" t="s">
        <v>53</v>
      </c>
      <c r="VCC16" s="308" t="s">
        <v>53</v>
      </c>
      <c r="VCD16" s="308" t="s">
        <v>53</v>
      </c>
      <c r="VCE16" s="308" t="s">
        <v>53</v>
      </c>
      <c r="VCF16" s="308" t="s">
        <v>53</v>
      </c>
      <c r="VCG16" s="308" t="s">
        <v>53</v>
      </c>
      <c r="VCH16" s="308" t="s">
        <v>53</v>
      </c>
      <c r="VCI16" s="308" t="s">
        <v>53</v>
      </c>
      <c r="VCJ16" s="308" t="s">
        <v>53</v>
      </c>
      <c r="VCK16" s="308" t="s">
        <v>53</v>
      </c>
      <c r="VCL16" s="308" t="s">
        <v>53</v>
      </c>
      <c r="VCM16" s="308" t="s">
        <v>53</v>
      </c>
      <c r="VCN16" s="308" t="s">
        <v>53</v>
      </c>
      <c r="VCO16" s="308" t="s">
        <v>53</v>
      </c>
      <c r="VCP16" s="308" t="s">
        <v>53</v>
      </c>
      <c r="VCQ16" s="308" t="s">
        <v>53</v>
      </c>
      <c r="VCR16" s="308" t="s">
        <v>53</v>
      </c>
      <c r="VCS16" s="308" t="s">
        <v>53</v>
      </c>
      <c r="VCT16" s="308" t="s">
        <v>53</v>
      </c>
      <c r="VCU16" s="308" t="s">
        <v>53</v>
      </c>
      <c r="VCV16" s="308" t="s">
        <v>53</v>
      </c>
      <c r="VCW16" s="308" t="s">
        <v>53</v>
      </c>
      <c r="VCX16" s="308" t="s">
        <v>53</v>
      </c>
      <c r="VCY16" s="308" t="s">
        <v>53</v>
      </c>
      <c r="VCZ16" s="308" t="s">
        <v>53</v>
      </c>
      <c r="VDA16" s="308" t="s">
        <v>53</v>
      </c>
      <c r="VDB16" s="308" t="s">
        <v>53</v>
      </c>
      <c r="VDC16" s="308" t="s">
        <v>53</v>
      </c>
      <c r="VDD16" s="308" t="s">
        <v>53</v>
      </c>
      <c r="VDE16" s="308" t="s">
        <v>53</v>
      </c>
      <c r="VDF16" s="308" t="s">
        <v>53</v>
      </c>
      <c r="VDG16" s="308" t="s">
        <v>53</v>
      </c>
      <c r="VDH16" s="308" t="s">
        <v>53</v>
      </c>
      <c r="VDI16" s="308" t="s">
        <v>53</v>
      </c>
      <c r="VDJ16" s="308" t="s">
        <v>53</v>
      </c>
      <c r="VDK16" s="308" t="s">
        <v>53</v>
      </c>
      <c r="VDL16" s="308" t="s">
        <v>53</v>
      </c>
      <c r="VDM16" s="308" t="s">
        <v>53</v>
      </c>
      <c r="VDN16" s="308" t="s">
        <v>53</v>
      </c>
      <c r="VDO16" s="308" t="s">
        <v>53</v>
      </c>
      <c r="VDP16" s="308" t="s">
        <v>53</v>
      </c>
      <c r="VDQ16" s="308" t="s">
        <v>53</v>
      </c>
      <c r="VDR16" s="308" t="s">
        <v>53</v>
      </c>
      <c r="VDS16" s="308" t="s">
        <v>53</v>
      </c>
      <c r="VDT16" s="308" t="s">
        <v>53</v>
      </c>
      <c r="VDU16" s="308" t="s">
        <v>53</v>
      </c>
      <c r="VDV16" s="308" t="s">
        <v>53</v>
      </c>
      <c r="VDW16" s="308" t="s">
        <v>53</v>
      </c>
      <c r="VDX16" s="308" t="s">
        <v>53</v>
      </c>
      <c r="VDY16" s="308" t="s">
        <v>53</v>
      </c>
      <c r="VDZ16" s="308" t="s">
        <v>53</v>
      </c>
      <c r="VEA16" s="308" t="s">
        <v>53</v>
      </c>
      <c r="VEB16" s="308" t="s">
        <v>53</v>
      </c>
      <c r="VEC16" s="308" t="s">
        <v>53</v>
      </c>
      <c r="VED16" s="308" t="s">
        <v>53</v>
      </c>
      <c r="VEE16" s="308" t="s">
        <v>53</v>
      </c>
      <c r="VEF16" s="308" t="s">
        <v>53</v>
      </c>
      <c r="VEG16" s="308" t="s">
        <v>53</v>
      </c>
      <c r="VEH16" s="308" t="s">
        <v>53</v>
      </c>
      <c r="VEI16" s="308" t="s">
        <v>53</v>
      </c>
      <c r="VEJ16" s="308" t="s">
        <v>53</v>
      </c>
      <c r="VEK16" s="308" t="s">
        <v>53</v>
      </c>
      <c r="VEL16" s="308" t="s">
        <v>53</v>
      </c>
      <c r="VEM16" s="308" t="s">
        <v>53</v>
      </c>
      <c r="VEN16" s="308" t="s">
        <v>53</v>
      </c>
      <c r="VEO16" s="308" t="s">
        <v>53</v>
      </c>
      <c r="VEP16" s="308" t="s">
        <v>53</v>
      </c>
      <c r="VEQ16" s="308" t="s">
        <v>53</v>
      </c>
      <c r="VER16" s="308" t="s">
        <v>53</v>
      </c>
      <c r="VES16" s="308" t="s">
        <v>53</v>
      </c>
      <c r="VET16" s="308" t="s">
        <v>53</v>
      </c>
      <c r="VEU16" s="308" t="s">
        <v>53</v>
      </c>
      <c r="VEV16" s="308" t="s">
        <v>53</v>
      </c>
      <c r="VEW16" s="308" t="s">
        <v>53</v>
      </c>
      <c r="VEX16" s="308" t="s">
        <v>53</v>
      </c>
      <c r="VEY16" s="308" t="s">
        <v>53</v>
      </c>
      <c r="VEZ16" s="308" t="s">
        <v>53</v>
      </c>
      <c r="VFA16" s="308" t="s">
        <v>53</v>
      </c>
      <c r="VFB16" s="308" t="s">
        <v>53</v>
      </c>
      <c r="VFC16" s="308" t="s">
        <v>53</v>
      </c>
      <c r="VFD16" s="308" t="s">
        <v>53</v>
      </c>
      <c r="VFE16" s="308" t="s">
        <v>53</v>
      </c>
      <c r="VFF16" s="308" t="s">
        <v>53</v>
      </c>
      <c r="VFG16" s="308" t="s">
        <v>53</v>
      </c>
      <c r="VFH16" s="308" t="s">
        <v>53</v>
      </c>
      <c r="VFI16" s="308" t="s">
        <v>53</v>
      </c>
      <c r="VFJ16" s="308" t="s">
        <v>53</v>
      </c>
      <c r="VFK16" s="308" t="s">
        <v>53</v>
      </c>
      <c r="VFL16" s="308" t="s">
        <v>53</v>
      </c>
      <c r="VFM16" s="308" t="s">
        <v>53</v>
      </c>
      <c r="VFN16" s="308" t="s">
        <v>53</v>
      </c>
      <c r="VFO16" s="308" t="s">
        <v>53</v>
      </c>
      <c r="VFP16" s="308" t="s">
        <v>53</v>
      </c>
      <c r="VFQ16" s="308" t="s">
        <v>53</v>
      </c>
      <c r="VFR16" s="308" t="s">
        <v>53</v>
      </c>
      <c r="VFS16" s="308" t="s">
        <v>53</v>
      </c>
      <c r="VFT16" s="308" t="s">
        <v>53</v>
      </c>
      <c r="VFU16" s="308" t="s">
        <v>53</v>
      </c>
      <c r="VFV16" s="308" t="s">
        <v>53</v>
      </c>
      <c r="VFW16" s="308" t="s">
        <v>53</v>
      </c>
      <c r="VFX16" s="308" t="s">
        <v>53</v>
      </c>
      <c r="VFY16" s="308" t="s">
        <v>53</v>
      </c>
      <c r="VFZ16" s="308" t="s">
        <v>53</v>
      </c>
      <c r="VGA16" s="308" t="s">
        <v>53</v>
      </c>
      <c r="VGB16" s="308" t="s">
        <v>53</v>
      </c>
      <c r="VGC16" s="308" t="s">
        <v>53</v>
      </c>
      <c r="VGD16" s="308" t="s">
        <v>53</v>
      </c>
      <c r="VGE16" s="308" t="s">
        <v>53</v>
      </c>
      <c r="VGF16" s="308" t="s">
        <v>53</v>
      </c>
      <c r="VGG16" s="308" t="s">
        <v>53</v>
      </c>
      <c r="VGH16" s="308" t="s">
        <v>53</v>
      </c>
      <c r="VGI16" s="308" t="s">
        <v>53</v>
      </c>
      <c r="VGJ16" s="308" t="s">
        <v>53</v>
      </c>
      <c r="VGK16" s="308" t="s">
        <v>53</v>
      </c>
      <c r="VGL16" s="308" t="s">
        <v>53</v>
      </c>
      <c r="VGM16" s="308" t="s">
        <v>53</v>
      </c>
      <c r="VGN16" s="308" t="s">
        <v>53</v>
      </c>
      <c r="VGO16" s="308" t="s">
        <v>53</v>
      </c>
      <c r="VGP16" s="308" t="s">
        <v>53</v>
      </c>
      <c r="VGQ16" s="308" t="s">
        <v>53</v>
      </c>
      <c r="VGR16" s="308" t="s">
        <v>53</v>
      </c>
      <c r="VGS16" s="308" t="s">
        <v>53</v>
      </c>
      <c r="VGT16" s="308" t="s">
        <v>53</v>
      </c>
      <c r="VGU16" s="308" t="s">
        <v>53</v>
      </c>
      <c r="VGV16" s="308" t="s">
        <v>53</v>
      </c>
      <c r="VGW16" s="308" t="s">
        <v>53</v>
      </c>
      <c r="VGX16" s="308" t="s">
        <v>53</v>
      </c>
      <c r="VGY16" s="308" t="s">
        <v>53</v>
      </c>
      <c r="VGZ16" s="308" t="s">
        <v>53</v>
      </c>
      <c r="VHA16" s="308" t="s">
        <v>53</v>
      </c>
      <c r="VHB16" s="308" t="s">
        <v>53</v>
      </c>
      <c r="VHC16" s="308" t="s">
        <v>53</v>
      </c>
      <c r="VHD16" s="308" t="s">
        <v>53</v>
      </c>
      <c r="VHE16" s="308" t="s">
        <v>53</v>
      </c>
      <c r="VHF16" s="308" t="s">
        <v>53</v>
      </c>
      <c r="VHG16" s="308" t="s">
        <v>53</v>
      </c>
      <c r="VHH16" s="308" t="s">
        <v>53</v>
      </c>
      <c r="VHI16" s="308" t="s">
        <v>53</v>
      </c>
      <c r="VHJ16" s="308" t="s">
        <v>53</v>
      </c>
      <c r="VHK16" s="308" t="s">
        <v>53</v>
      </c>
      <c r="VHL16" s="308" t="s">
        <v>53</v>
      </c>
      <c r="VHM16" s="308" t="s">
        <v>53</v>
      </c>
      <c r="VHN16" s="308" t="s">
        <v>53</v>
      </c>
      <c r="VHO16" s="308" t="s">
        <v>53</v>
      </c>
      <c r="VHP16" s="308" t="s">
        <v>53</v>
      </c>
      <c r="VHQ16" s="308" t="s">
        <v>53</v>
      </c>
      <c r="VHR16" s="308" t="s">
        <v>53</v>
      </c>
      <c r="VHS16" s="308" t="s">
        <v>53</v>
      </c>
      <c r="VHT16" s="308" t="s">
        <v>53</v>
      </c>
      <c r="VHU16" s="308" t="s">
        <v>53</v>
      </c>
      <c r="VHV16" s="308" t="s">
        <v>53</v>
      </c>
      <c r="VHW16" s="308" t="s">
        <v>53</v>
      </c>
      <c r="VHX16" s="308" t="s">
        <v>53</v>
      </c>
      <c r="VHY16" s="308" t="s">
        <v>53</v>
      </c>
      <c r="VHZ16" s="308" t="s">
        <v>53</v>
      </c>
      <c r="VIA16" s="308" t="s">
        <v>53</v>
      </c>
      <c r="VIB16" s="308" t="s">
        <v>53</v>
      </c>
      <c r="VIC16" s="308" t="s">
        <v>53</v>
      </c>
      <c r="VID16" s="308" t="s">
        <v>53</v>
      </c>
      <c r="VIE16" s="308" t="s">
        <v>53</v>
      </c>
      <c r="VIF16" s="308" t="s">
        <v>53</v>
      </c>
      <c r="VIG16" s="308" t="s">
        <v>53</v>
      </c>
      <c r="VIH16" s="308" t="s">
        <v>53</v>
      </c>
      <c r="VII16" s="308" t="s">
        <v>53</v>
      </c>
      <c r="VIJ16" s="308" t="s">
        <v>53</v>
      </c>
      <c r="VIK16" s="308" t="s">
        <v>53</v>
      </c>
      <c r="VIL16" s="308" t="s">
        <v>53</v>
      </c>
      <c r="VIM16" s="308" t="s">
        <v>53</v>
      </c>
      <c r="VIN16" s="308" t="s">
        <v>53</v>
      </c>
      <c r="VIO16" s="308" t="s">
        <v>53</v>
      </c>
      <c r="VIP16" s="308" t="s">
        <v>53</v>
      </c>
      <c r="VIQ16" s="308" t="s">
        <v>53</v>
      </c>
      <c r="VIR16" s="308" t="s">
        <v>53</v>
      </c>
      <c r="VIS16" s="308" t="s">
        <v>53</v>
      </c>
      <c r="VIT16" s="308" t="s">
        <v>53</v>
      </c>
      <c r="VIU16" s="308" t="s">
        <v>53</v>
      </c>
      <c r="VIV16" s="308" t="s">
        <v>53</v>
      </c>
      <c r="VIW16" s="308" t="s">
        <v>53</v>
      </c>
      <c r="VIX16" s="308" t="s">
        <v>53</v>
      </c>
      <c r="VIY16" s="308" t="s">
        <v>53</v>
      </c>
      <c r="VIZ16" s="308" t="s">
        <v>53</v>
      </c>
      <c r="VJA16" s="308" t="s">
        <v>53</v>
      </c>
      <c r="VJB16" s="308" t="s">
        <v>53</v>
      </c>
      <c r="VJC16" s="308" t="s">
        <v>53</v>
      </c>
      <c r="VJD16" s="308" t="s">
        <v>53</v>
      </c>
      <c r="VJE16" s="308" t="s">
        <v>53</v>
      </c>
      <c r="VJF16" s="308" t="s">
        <v>53</v>
      </c>
      <c r="VJG16" s="308" t="s">
        <v>53</v>
      </c>
      <c r="VJH16" s="308" t="s">
        <v>53</v>
      </c>
      <c r="VJI16" s="308" t="s">
        <v>53</v>
      </c>
      <c r="VJJ16" s="308" t="s">
        <v>53</v>
      </c>
      <c r="VJK16" s="308" t="s">
        <v>53</v>
      </c>
      <c r="VJL16" s="308" t="s">
        <v>53</v>
      </c>
      <c r="VJM16" s="308" t="s">
        <v>53</v>
      </c>
      <c r="VJN16" s="308" t="s">
        <v>53</v>
      </c>
      <c r="VJO16" s="308" t="s">
        <v>53</v>
      </c>
      <c r="VJP16" s="308" t="s">
        <v>53</v>
      </c>
      <c r="VJQ16" s="308" t="s">
        <v>53</v>
      </c>
      <c r="VJR16" s="308" t="s">
        <v>53</v>
      </c>
      <c r="VJS16" s="308" t="s">
        <v>53</v>
      </c>
      <c r="VJT16" s="308" t="s">
        <v>53</v>
      </c>
      <c r="VJU16" s="308" t="s">
        <v>53</v>
      </c>
      <c r="VJV16" s="308" t="s">
        <v>53</v>
      </c>
      <c r="VJW16" s="308" t="s">
        <v>53</v>
      </c>
      <c r="VJX16" s="308" t="s">
        <v>53</v>
      </c>
      <c r="VJY16" s="308" t="s">
        <v>53</v>
      </c>
      <c r="VJZ16" s="308" t="s">
        <v>53</v>
      </c>
      <c r="VKA16" s="308" t="s">
        <v>53</v>
      </c>
      <c r="VKB16" s="308" t="s">
        <v>53</v>
      </c>
      <c r="VKC16" s="308" t="s">
        <v>53</v>
      </c>
      <c r="VKD16" s="308" t="s">
        <v>53</v>
      </c>
      <c r="VKE16" s="308" t="s">
        <v>53</v>
      </c>
      <c r="VKF16" s="308" t="s">
        <v>53</v>
      </c>
      <c r="VKG16" s="308" t="s">
        <v>53</v>
      </c>
      <c r="VKH16" s="308" t="s">
        <v>53</v>
      </c>
      <c r="VKI16" s="308" t="s">
        <v>53</v>
      </c>
      <c r="VKJ16" s="308" t="s">
        <v>53</v>
      </c>
      <c r="VKK16" s="308" t="s">
        <v>53</v>
      </c>
      <c r="VKL16" s="308" t="s">
        <v>53</v>
      </c>
      <c r="VKM16" s="308" t="s">
        <v>53</v>
      </c>
      <c r="VKN16" s="308" t="s">
        <v>53</v>
      </c>
      <c r="VKO16" s="308" t="s">
        <v>53</v>
      </c>
      <c r="VKP16" s="308" t="s">
        <v>53</v>
      </c>
      <c r="VKQ16" s="308" t="s">
        <v>53</v>
      </c>
      <c r="VKR16" s="308" t="s">
        <v>53</v>
      </c>
      <c r="VKS16" s="308" t="s">
        <v>53</v>
      </c>
      <c r="VKT16" s="308" t="s">
        <v>53</v>
      </c>
      <c r="VKU16" s="308" t="s">
        <v>53</v>
      </c>
      <c r="VKV16" s="308" t="s">
        <v>53</v>
      </c>
      <c r="VKW16" s="308" t="s">
        <v>53</v>
      </c>
      <c r="VKX16" s="308" t="s">
        <v>53</v>
      </c>
      <c r="VKY16" s="308" t="s">
        <v>53</v>
      </c>
      <c r="VKZ16" s="308" t="s">
        <v>53</v>
      </c>
      <c r="VLA16" s="308" t="s">
        <v>53</v>
      </c>
      <c r="VLB16" s="308" t="s">
        <v>53</v>
      </c>
      <c r="VLC16" s="308" t="s">
        <v>53</v>
      </c>
      <c r="VLD16" s="308" t="s">
        <v>53</v>
      </c>
      <c r="VLE16" s="308" t="s">
        <v>53</v>
      </c>
      <c r="VLF16" s="308" t="s">
        <v>53</v>
      </c>
      <c r="VLG16" s="308" t="s">
        <v>53</v>
      </c>
      <c r="VLH16" s="308" t="s">
        <v>53</v>
      </c>
      <c r="VLI16" s="308" t="s">
        <v>53</v>
      </c>
      <c r="VLJ16" s="308" t="s">
        <v>53</v>
      </c>
      <c r="VLK16" s="308" t="s">
        <v>53</v>
      </c>
      <c r="VLL16" s="308" t="s">
        <v>53</v>
      </c>
      <c r="VLM16" s="308" t="s">
        <v>53</v>
      </c>
      <c r="VLN16" s="308" t="s">
        <v>53</v>
      </c>
      <c r="VLO16" s="308" t="s">
        <v>53</v>
      </c>
      <c r="VLP16" s="308" t="s">
        <v>53</v>
      </c>
      <c r="VLQ16" s="308" t="s">
        <v>53</v>
      </c>
      <c r="VLR16" s="308" t="s">
        <v>53</v>
      </c>
      <c r="VLS16" s="308" t="s">
        <v>53</v>
      </c>
      <c r="VLT16" s="308" t="s">
        <v>53</v>
      </c>
      <c r="VLU16" s="308" t="s">
        <v>53</v>
      </c>
      <c r="VLV16" s="308" t="s">
        <v>53</v>
      </c>
      <c r="VLW16" s="308" t="s">
        <v>53</v>
      </c>
      <c r="VLX16" s="308" t="s">
        <v>53</v>
      </c>
      <c r="VLY16" s="308" t="s">
        <v>53</v>
      </c>
      <c r="VLZ16" s="308" t="s">
        <v>53</v>
      </c>
      <c r="VMA16" s="308" t="s">
        <v>53</v>
      </c>
      <c r="VMB16" s="308" t="s">
        <v>53</v>
      </c>
      <c r="VMC16" s="308" t="s">
        <v>53</v>
      </c>
      <c r="VMD16" s="308" t="s">
        <v>53</v>
      </c>
      <c r="VME16" s="308" t="s">
        <v>53</v>
      </c>
      <c r="VMF16" s="308" t="s">
        <v>53</v>
      </c>
      <c r="VMG16" s="308" t="s">
        <v>53</v>
      </c>
      <c r="VMH16" s="308" t="s">
        <v>53</v>
      </c>
      <c r="VMI16" s="308" t="s">
        <v>53</v>
      </c>
      <c r="VMJ16" s="308" t="s">
        <v>53</v>
      </c>
      <c r="VMK16" s="308" t="s">
        <v>53</v>
      </c>
      <c r="VML16" s="308" t="s">
        <v>53</v>
      </c>
      <c r="VMM16" s="308" t="s">
        <v>53</v>
      </c>
      <c r="VMN16" s="308" t="s">
        <v>53</v>
      </c>
      <c r="VMO16" s="308" t="s">
        <v>53</v>
      </c>
      <c r="VMP16" s="308" t="s">
        <v>53</v>
      </c>
      <c r="VMQ16" s="308" t="s">
        <v>53</v>
      </c>
      <c r="VMR16" s="308" t="s">
        <v>53</v>
      </c>
      <c r="VMS16" s="308" t="s">
        <v>53</v>
      </c>
      <c r="VMT16" s="308" t="s">
        <v>53</v>
      </c>
      <c r="VMU16" s="308" t="s">
        <v>53</v>
      </c>
      <c r="VMV16" s="308" t="s">
        <v>53</v>
      </c>
      <c r="VMW16" s="308" t="s">
        <v>53</v>
      </c>
      <c r="VMX16" s="308" t="s">
        <v>53</v>
      </c>
      <c r="VMY16" s="308" t="s">
        <v>53</v>
      </c>
      <c r="VMZ16" s="308" t="s">
        <v>53</v>
      </c>
      <c r="VNA16" s="308" t="s">
        <v>53</v>
      </c>
      <c r="VNB16" s="308" t="s">
        <v>53</v>
      </c>
      <c r="VNC16" s="308" t="s">
        <v>53</v>
      </c>
      <c r="VND16" s="308" t="s">
        <v>53</v>
      </c>
      <c r="VNE16" s="308" t="s">
        <v>53</v>
      </c>
      <c r="VNF16" s="308" t="s">
        <v>53</v>
      </c>
      <c r="VNG16" s="308" t="s">
        <v>53</v>
      </c>
      <c r="VNH16" s="308" t="s">
        <v>53</v>
      </c>
      <c r="VNI16" s="308" t="s">
        <v>53</v>
      </c>
      <c r="VNJ16" s="308" t="s">
        <v>53</v>
      </c>
      <c r="VNK16" s="308" t="s">
        <v>53</v>
      </c>
      <c r="VNL16" s="308" t="s">
        <v>53</v>
      </c>
      <c r="VNM16" s="308" t="s">
        <v>53</v>
      </c>
      <c r="VNN16" s="308" t="s">
        <v>53</v>
      </c>
      <c r="VNO16" s="308" t="s">
        <v>53</v>
      </c>
      <c r="VNP16" s="308" t="s">
        <v>53</v>
      </c>
      <c r="VNQ16" s="308" t="s">
        <v>53</v>
      </c>
      <c r="VNR16" s="308" t="s">
        <v>53</v>
      </c>
      <c r="VNS16" s="308" t="s">
        <v>53</v>
      </c>
      <c r="VNT16" s="308" t="s">
        <v>53</v>
      </c>
      <c r="VNU16" s="308" t="s">
        <v>53</v>
      </c>
      <c r="VNV16" s="308" t="s">
        <v>53</v>
      </c>
      <c r="VNW16" s="308" t="s">
        <v>53</v>
      </c>
      <c r="VNX16" s="308" t="s">
        <v>53</v>
      </c>
      <c r="VNY16" s="308" t="s">
        <v>53</v>
      </c>
      <c r="VNZ16" s="308" t="s">
        <v>53</v>
      </c>
      <c r="VOA16" s="308" t="s">
        <v>53</v>
      </c>
      <c r="VOB16" s="308" t="s">
        <v>53</v>
      </c>
      <c r="VOC16" s="308" t="s">
        <v>53</v>
      </c>
      <c r="VOD16" s="308" t="s">
        <v>53</v>
      </c>
      <c r="VOE16" s="308" t="s">
        <v>53</v>
      </c>
      <c r="VOF16" s="308" t="s">
        <v>53</v>
      </c>
      <c r="VOG16" s="308" t="s">
        <v>53</v>
      </c>
      <c r="VOH16" s="308" t="s">
        <v>53</v>
      </c>
      <c r="VOI16" s="308" t="s">
        <v>53</v>
      </c>
      <c r="VOJ16" s="308" t="s">
        <v>53</v>
      </c>
      <c r="VOK16" s="308" t="s">
        <v>53</v>
      </c>
      <c r="VOL16" s="308" t="s">
        <v>53</v>
      </c>
      <c r="VOM16" s="308" t="s">
        <v>53</v>
      </c>
      <c r="VON16" s="308" t="s">
        <v>53</v>
      </c>
      <c r="VOO16" s="308" t="s">
        <v>53</v>
      </c>
      <c r="VOP16" s="308" t="s">
        <v>53</v>
      </c>
      <c r="VOQ16" s="308" t="s">
        <v>53</v>
      </c>
      <c r="VOR16" s="308" t="s">
        <v>53</v>
      </c>
      <c r="VOS16" s="308" t="s">
        <v>53</v>
      </c>
      <c r="VOT16" s="308" t="s">
        <v>53</v>
      </c>
      <c r="VOU16" s="308" t="s">
        <v>53</v>
      </c>
      <c r="VOV16" s="308" t="s">
        <v>53</v>
      </c>
      <c r="VOW16" s="308" t="s">
        <v>53</v>
      </c>
      <c r="VOX16" s="308" t="s">
        <v>53</v>
      </c>
      <c r="VOY16" s="308" t="s">
        <v>53</v>
      </c>
      <c r="VOZ16" s="308" t="s">
        <v>53</v>
      </c>
      <c r="VPA16" s="308" t="s">
        <v>53</v>
      </c>
      <c r="VPB16" s="308" t="s">
        <v>53</v>
      </c>
      <c r="VPC16" s="308" t="s">
        <v>53</v>
      </c>
      <c r="VPD16" s="308" t="s">
        <v>53</v>
      </c>
      <c r="VPE16" s="308" t="s">
        <v>53</v>
      </c>
      <c r="VPF16" s="308" t="s">
        <v>53</v>
      </c>
      <c r="VPG16" s="308" t="s">
        <v>53</v>
      </c>
      <c r="VPH16" s="308" t="s">
        <v>53</v>
      </c>
      <c r="VPI16" s="308" t="s">
        <v>53</v>
      </c>
      <c r="VPJ16" s="308" t="s">
        <v>53</v>
      </c>
      <c r="VPK16" s="308" t="s">
        <v>53</v>
      </c>
      <c r="VPL16" s="308" t="s">
        <v>53</v>
      </c>
      <c r="VPM16" s="308" t="s">
        <v>53</v>
      </c>
      <c r="VPN16" s="308" t="s">
        <v>53</v>
      </c>
      <c r="VPO16" s="308" t="s">
        <v>53</v>
      </c>
      <c r="VPP16" s="308" t="s">
        <v>53</v>
      </c>
      <c r="VPQ16" s="308" t="s">
        <v>53</v>
      </c>
      <c r="VPR16" s="308" t="s">
        <v>53</v>
      </c>
      <c r="VPS16" s="308" t="s">
        <v>53</v>
      </c>
      <c r="VPT16" s="308" t="s">
        <v>53</v>
      </c>
      <c r="VPU16" s="308" t="s">
        <v>53</v>
      </c>
      <c r="VPV16" s="308" t="s">
        <v>53</v>
      </c>
      <c r="VPW16" s="308" t="s">
        <v>53</v>
      </c>
      <c r="VPX16" s="308" t="s">
        <v>53</v>
      </c>
      <c r="VPY16" s="308" t="s">
        <v>53</v>
      </c>
      <c r="VPZ16" s="308" t="s">
        <v>53</v>
      </c>
      <c r="VQA16" s="308" t="s">
        <v>53</v>
      </c>
      <c r="VQB16" s="308" t="s">
        <v>53</v>
      </c>
      <c r="VQC16" s="308" t="s">
        <v>53</v>
      </c>
      <c r="VQD16" s="308" t="s">
        <v>53</v>
      </c>
      <c r="VQE16" s="308" t="s">
        <v>53</v>
      </c>
      <c r="VQF16" s="308" t="s">
        <v>53</v>
      </c>
      <c r="VQG16" s="308" t="s">
        <v>53</v>
      </c>
      <c r="VQH16" s="308" t="s">
        <v>53</v>
      </c>
      <c r="VQI16" s="308" t="s">
        <v>53</v>
      </c>
      <c r="VQJ16" s="308" t="s">
        <v>53</v>
      </c>
      <c r="VQK16" s="308" t="s">
        <v>53</v>
      </c>
      <c r="VQL16" s="308" t="s">
        <v>53</v>
      </c>
      <c r="VQM16" s="308" t="s">
        <v>53</v>
      </c>
      <c r="VQN16" s="308" t="s">
        <v>53</v>
      </c>
      <c r="VQO16" s="308" t="s">
        <v>53</v>
      </c>
      <c r="VQP16" s="308" t="s">
        <v>53</v>
      </c>
      <c r="VQQ16" s="308" t="s">
        <v>53</v>
      </c>
      <c r="VQR16" s="308" t="s">
        <v>53</v>
      </c>
      <c r="VQS16" s="308" t="s">
        <v>53</v>
      </c>
      <c r="VQT16" s="308" t="s">
        <v>53</v>
      </c>
      <c r="VQU16" s="308" t="s">
        <v>53</v>
      </c>
      <c r="VQV16" s="308" t="s">
        <v>53</v>
      </c>
      <c r="VQW16" s="308" t="s">
        <v>53</v>
      </c>
      <c r="VQX16" s="308" t="s">
        <v>53</v>
      </c>
      <c r="VQY16" s="308" t="s">
        <v>53</v>
      </c>
      <c r="VQZ16" s="308" t="s">
        <v>53</v>
      </c>
      <c r="VRA16" s="308" t="s">
        <v>53</v>
      </c>
      <c r="VRB16" s="308" t="s">
        <v>53</v>
      </c>
      <c r="VRC16" s="308" t="s">
        <v>53</v>
      </c>
      <c r="VRD16" s="308" t="s">
        <v>53</v>
      </c>
      <c r="VRE16" s="308" t="s">
        <v>53</v>
      </c>
      <c r="VRF16" s="308" t="s">
        <v>53</v>
      </c>
      <c r="VRG16" s="308" t="s">
        <v>53</v>
      </c>
      <c r="VRH16" s="308" t="s">
        <v>53</v>
      </c>
      <c r="VRI16" s="308" t="s">
        <v>53</v>
      </c>
      <c r="VRJ16" s="308" t="s">
        <v>53</v>
      </c>
      <c r="VRK16" s="308" t="s">
        <v>53</v>
      </c>
      <c r="VRL16" s="308" t="s">
        <v>53</v>
      </c>
      <c r="VRM16" s="308" t="s">
        <v>53</v>
      </c>
      <c r="VRN16" s="308" t="s">
        <v>53</v>
      </c>
      <c r="VRO16" s="308" t="s">
        <v>53</v>
      </c>
      <c r="VRP16" s="308" t="s">
        <v>53</v>
      </c>
      <c r="VRQ16" s="308" t="s">
        <v>53</v>
      </c>
      <c r="VRR16" s="308" t="s">
        <v>53</v>
      </c>
      <c r="VRS16" s="308" t="s">
        <v>53</v>
      </c>
      <c r="VRT16" s="308" t="s">
        <v>53</v>
      </c>
      <c r="VRU16" s="308" t="s">
        <v>53</v>
      </c>
      <c r="VRV16" s="308" t="s">
        <v>53</v>
      </c>
      <c r="VRW16" s="308" t="s">
        <v>53</v>
      </c>
      <c r="VRX16" s="308" t="s">
        <v>53</v>
      </c>
      <c r="VRY16" s="308" t="s">
        <v>53</v>
      </c>
      <c r="VRZ16" s="308" t="s">
        <v>53</v>
      </c>
      <c r="VSA16" s="308" t="s">
        <v>53</v>
      </c>
      <c r="VSB16" s="308" t="s">
        <v>53</v>
      </c>
      <c r="VSC16" s="308" t="s">
        <v>53</v>
      </c>
      <c r="VSD16" s="308" t="s">
        <v>53</v>
      </c>
      <c r="VSE16" s="308" t="s">
        <v>53</v>
      </c>
      <c r="VSF16" s="308" t="s">
        <v>53</v>
      </c>
      <c r="VSG16" s="308" t="s">
        <v>53</v>
      </c>
      <c r="VSH16" s="308" t="s">
        <v>53</v>
      </c>
      <c r="VSI16" s="308" t="s">
        <v>53</v>
      </c>
      <c r="VSJ16" s="308" t="s">
        <v>53</v>
      </c>
      <c r="VSK16" s="308" t="s">
        <v>53</v>
      </c>
      <c r="VSL16" s="308" t="s">
        <v>53</v>
      </c>
      <c r="VSM16" s="308" t="s">
        <v>53</v>
      </c>
      <c r="VSN16" s="308" t="s">
        <v>53</v>
      </c>
      <c r="VSO16" s="308" t="s">
        <v>53</v>
      </c>
      <c r="VSP16" s="308" t="s">
        <v>53</v>
      </c>
      <c r="VSQ16" s="308" t="s">
        <v>53</v>
      </c>
      <c r="VSR16" s="308" t="s">
        <v>53</v>
      </c>
      <c r="VSS16" s="308" t="s">
        <v>53</v>
      </c>
      <c r="VST16" s="308" t="s">
        <v>53</v>
      </c>
      <c r="VSU16" s="308" t="s">
        <v>53</v>
      </c>
      <c r="VSV16" s="308" t="s">
        <v>53</v>
      </c>
      <c r="VSW16" s="308" t="s">
        <v>53</v>
      </c>
      <c r="VSX16" s="308" t="s">
        <v>53</v>
      </c>
      <c r="VSY16" s="308" t="s">
        <v>53</v>
      </c>
      <c r="VSZ16" s="308" t="s">
        <v>53</v>
      </c>
      <c r="VTA16" s="308" t="s">
        <v>53</v>
      </c>
      <c r="VTB16" s="308" t="s">
        <v>53</v>
      </c>
      <c r="VTC16" s="308" t="s">
        <v>53</v>
      </c>
      <c r="VTD16" s="308" t="s">
        <v>53</v>
      </c>
      <c r="VTE16" s="308" t="s">
        <v>53</v>
      </c>
      <c r="VTF16" s="308" t="s">
        <v>53</v>
      </c>
      <c r="VTG16" s="308" t="s">
        <v>53</v>
      </c>
      <c r="VTH16" s="308" t="s">
        <v>53</v>
      </c>
      <c r="VTI16" s="308" t="s">
        <v>53</v>
      </c>
      <c r="VTJ16" s="308" t="s">
        <v>53</v>
      </c>
      <c r="VTK16" s="308" t="s">
        <v>53</v>
      </c>
      <c r="VTL16" s="308" t="s">
        <v>53</v>
      </c>
      <c r="VTM16" s="308" t="s">
        <v>53</v>
      </c>
      <c r="VTN16" s="308" t="s">
        <v>53</v>
      </c>
      <c r="VTO16" s="308" t="s">
        <v>53</v>
      </c>
      <c r="VTP16" s="308" t="s">
        <v>53</v>
      </c>
      <c r="VTQ16" s="308" t="s">
        <v>53</v>
      </c>
      <c r="VTR16" s="308" t="s">
        <v>53</v>
      </c>
      <c r="VTS16" s="308" t="s">
        <v>53</v>
      </c>
      <c r="VTT16" s="308" t="s">
        <v>53</v>
      </c>
      <c r="VTU16" s="308" t="s">
        <v>53</v>
      </c>
      <c r="VTV16" s="308" t="s">
        <v>53</v>
      </c>
      <c r="VTW16" s="308" t="s">
        <v>53</v>
      </c>
      <c r="VTX16" s="308" t="s">
        <v>53</v>
      </c>
      <c r="VTY16" s="308" t="s">
        <v>53</v>
      </c>
      <c r="VTZ16" s="308" t="s">
        <v>53</v>
      </c>
      <c r="VUA16" s="308" t="s">
        <v>53</v>
      </c>
      <c r="VUB16" s="308" t="s">
        <v>53</v>
      </c>
      <c r="VUC16" s="308" t="s">
        <v>53</v>
      </c>
      <c r="VUD16" s="308" t="s">
        <v>53</v>
      </c>
      <c r="VUE16" s="308" t="s">
        <v>53</v>
      </c>
      <c r="VUF16" s="308" t="s">
        <v>53</v>
      </c>
      <c r="VUG16" s="308" t="s">
        <v>53</v>
      </c>
      <c r="VUH16" s="308" t="s">
        <v>53</v>
      </c>
      <c r="VUI16" s="308" t="s">
        <v>53</v>
      </c>
      <c r="VUJ16" s="308" t="s">
        <v>53</v>
      </c>
      <c r="VUK16" s="308" t="s">
        <v>53</v>
      </c>
      <c r="VUL16" s="308" t="s">
        <v>53</v>
      </c>
      <c r="VUM16" s="308" t="s">
        <v>53</v>
      </c>
      <c r="VUN16" s="308" t="s">
        <v>53</v>
      </c>
      <c r="VUO16" s="308" t="s">
        <v>53</v>
      </c>
      <c r="VUP16" s="308" t="s">
        <v>53</v>
      </c>
      <c r="VUQ16" s="308" t="s">
        <v>53</v>
      </c>
      <c r="VUR16" s="308" t="s">
        <v>53</v>
      </c>
      <c r="VUS16" s="308" t="s">
        <v>53</v>
      </c>
      <c r="VUT16" s="308" t="s">
        <v>53</v>
      </c>
      <c r="VUU16" s="308" t="s">
        <v>53</v>
      </c>
      <c r="VUV16" s="308" t="s">
        <v>53</v>
      </c>
      <c r="VUW16" s="308" t="s">
        <v>53</v>
      </c>
      <c r="VUX16" s="308" t="s">
        <v>53</v>
      </c>
      <c r="VUY16" s="308" t="s">
        <v>53</v>
      </c>
      <c r="VUZ16" s="308" t="s">
        <v>53</v>
      </c>
      <c r="VVA16" s="308" t="s">
        <v>53</v>
      </c>
      <c r="VVB16" s="308" t="s">
        <v>53</v>
      </c>
      <c r="VVC16" s="308" t="s">
        <v>53</v>
      </c>
      <c r="VVD16" s="308" t="s">
        <v>53</v>
      </c>
      <c r="VVE16" s="308" t="s">
        <v>53</v>
      </c>
      <c r="VVF16" s="308" t="s">
        <v>53</v>
      </c>
      <c r="VVG16" s="308" t="s">
        <v>53</v>
      </c>
      <c r="VVH16" s="308" t="s">
        <v>53</v>
      </c>
      <c r="VVI16" s="308" t="s">
        <v>53</v>
      </c>
      <c r="VVJ16" s="308" t="s">
        <v>53</v>
      </c>
      <c r="VVK16" s="308" t="s">
        <v>53</v>
      </c>
      <c r="VVL16" s="308" t="s">
        <v>53</v>
      </c>
      <c r="VVM16" s="308" t="s">
        <v>53</v>
      </c>
      <c r="VVN16" s="308" t="s">
        <v>53</v>
      </c>
      <c r="VVO16" s="308" t="s">
        <v>53</v>
      </c>
      <c r="VVP16" s="308" t="s">
        <v>53</v>
      </c>
      <c r="VVQ16" s="308" t="s">
        <v>53</v>
      </c>
      <c r="VVR16" s="308" t="s">
        <v>53</v>
      </c>
      <c r="VVS16" s="308" t="s">
        <v>53</v>
      </c>
      <c r="VVT16" s="308" t="s">
        <v>53</v>
      </c>
      <c r="VVU16" s="308" t="s">
        <v>53</v>
      </c>
      <c r="VVV16" s="308" t="s">
        <v>53</v>
      </c>
      <c r="VVW16" s="308" t="s">
        <v>53</v>
      </c>
      <c r="VVX16" s="308" t="s">
        <v>53</v>
      </c>
      <c r="VVY16" s="308" t="s">
        <v>53</v>
      </c>
      <c r="VVZ16" s="308" t="s">
        <v>53</v>
      </c>
      <c r="VWA16" s="308" t="s">
        <v>53</v>
      </c>
      <c r="VWB16" s="308" t="s">
        <v>53</v>
      </c>
      <c r="VWC16" s="308" t="s">
        <v>53</v>
      </c>
      <c r="VWD16" s="308" t="s">
        <v>53</v>
      </c>
      <c r="VWE16" s="308" t="s">
        <v>53</v>
      </c>
      <c r="VWF16" s="308" t="s">
        <v>53</v>
      </c>
      <c r="VWG16" s="308" t="s">
        <v>53</v>
      </c>
      <c r="VWH16" s="308" t="s">
        <v>53</v>
      </c>
      <c r="VWI16" s="308" t="s">
        <v>53</v>
      </c>
      <c r="VWJ16" s="308" t="s">
        <v>53</v>
      </c>
      <c r="VWK16" s="308" t="s">
        <v>53</v>
      </c>
      <c r="VWL16" s="308" t="s">
        <v>53</v>
      </c>
      <c r="VWM16" s="308" t="s">
        <v>53</v>
      </c>
      <c r="VWN16" s="308" t="s">
        <v>53</v>
      </c>
      <c r="VWO16" s="308" t="s">
        <v>53</v>
      </c>
      <c r="VWP16" s="308" t="s">
        <v>53</v>
      </c>
      <c r="VWQ16" s="308" t="s">
        <v>53</v>
      </c>
      <c r="VWR16" s="308" t="s">
        <v>53</v>
      </c>
      <c r="VWS16" s="308" t="s">
        <v>53</v>
      </c>
      <c r="VWT16" s="308" t="s">
        <v>53</v>
      </c>
      <c r="VWU16" s="308" t="s">
        <v>53</v>
      </c>
      <c r="VWV16" s="308" t="s">
        <v>53</v>
      </c>
      <c r="VWW16" s="308" t="s">
        <v>53</v>
      </c>
      <c r="VWX16" s="308" t="s">
        <v>53</v>
      </c>
      <c r="VWY16" s="308" t="s">
        <v>53</v>
      </c>
      <c r="VWZ16" s="308" t="s">
        <v>53</v>
      </c>
      <c r="VXA16" s="308" t="s">
        <v>53</v>
      </c>
      <c r="VXB16" s="308" t="s">
        <v>53</v>
      </c>
      <c r="VXC16" s="308" t="s">
        <v>53</v>
      </c>
      <c r="VXD16" s="308" t="s">
        <v>53</v>
      </c>
      <c r="VXE16" s="308" t="s">
        <v>53</v>
      </c>
      <c r="VXF16" s="308" t="s">
        <v>53</v>
      </c>
      <c r="VXG16" s="308" t="s">
        <v>53</v>
      </c>
      <c r="VXH16" s="308" t="s">
        <v>53</v>
      </c>
      <c r="VXI16" s="308" t="s">
        <v>53</v>
      </c>
      <c r="VXJ16" s="308" t="s">
        <v>53</v>
      </c>
      <c r="VXK16" s="308" t="s">
        <v>53</v>
      </c>
      <c r="VXL16" s="308" t="s">
        <v>53</v>
      </c>
      <c r="VXM16" s="308" t="s">
        <v>53</v>
      </c>
      <c r="VXN16" s="308" t="s">
        <v>53</v>
      </c>
      <c r="VXO16" s="308" t="s">
        <v>53</v>
      </c>
      <c r="VXP16" s="308" t="s">
        <v>53</v>
      </c>
      <c r="VXQ16" s="308" t="s">
        <v>53</v>
      </c>
      <c r="VXR16" s="308" t="s">
        <v>53</v>
      </c>
      <c r="VXS16" s="308" t="s">
        <v>53</v>
      </c>
      <c r="VXT16" s="308" t="s">
        <v>53</v>
      </c>
      <c r="VXU16" s="308" t="s">
        <v>53</v>
      </c>
      <c r="VXV16" s="308" t="s">
        <v>53</v>
      </c>
      <c r="VXW16" s="308" t="s">
        <v>53</v>
      </c>
      <c r="VXX16" s="308" t="s">
        <v>53</v>
      </c>
      <c r="VXY16" s="308" t="s">
        <v>53</v>
      </c>
      <c r="VXZ16" s="308" t="s">
        <v>53</v>
      </c>
      <c r="VYA16" s="308" t="s">
        <v>53</v>
      </c>
      <c r="VYB16" s="308" t="s">
        <v>53</v>
      </c>
      <c r="VYC16" s="308" t="s">
        <v>53</v>
      </c>
      <c r="VYD16" s="308" t="s">
        <v>53</v>
      </c>
      <c r="VYE16" s="308" t="s">
        <v>53</v>
      </c>
      <c r="VYF16" s="308" t="s">
        <v>53</v>
      </c>
      <c r="VYG16" s="308" t="s">
        <v>53</v>
      </c>
      <c r="VYH16" s="308" t="s">
        <v>53</v>
      </c>
      <c r="VYI16" s="308" t="s">
        <v>53</v>
      </c>
      <c r="VYJ16" s="308" t="s">
        <v>53</v>
      </c>
      <c r="VYK16" s="308" t="s">
        <v>53</v>
      </c>
      <c r="VYL16" s="308" t="s">
        <v>53</v>
      </c>
      <c r="VYM16" s="308" t="s">
        <v>53</v>
      </c>
      <c r="VYN16" s="308" t="s">
        <v>53</v>
      </c>
      <c r="VYO16" s="308" t="s">
        <v>53</v>
      </c>
      <c r="VYP16" s="308" t="s">
        <v>53</v>
      </c>
      <c r="VYQ16" s="308" t="s">
        <v>53</v>
      </c>
      <c r="VYR16" s="308" t="s">
        <v>53</v>
      </c>
      <c r="VYS16" s="308" t="s">
        <v>53</v>
      </c>
      <c r="VYT16" s="308" t="s">
        <v>53</v>
      </c>
      <c r="VYU16" s="308" t="s">
        <v>53</v>
      </c>
      <c r="VYV16" s="308" t="s">
        <v>53</v>
      </c>
      <c r="VYW16" s="308" t="s">
        <v>53</v>
      </c>
      <c r="VYX16" s="308" t="s">
        <v>53</v>
      </c>
      <c r="VYY16" s="308" t="s">
        <v>53</v>
      </c>
      <c r="VYZ16" s="308" t="s">
        <v>53</v>
      </c>
      <c r="VZA16" s="308" t="s">
        <v>53</v>
      </c>
      <c r="VZB16" s="308" t="s">
        <v>53</v>
      </c>
      <c r="VZC16" s="308" t="s">
        <v>53</v>
      </c>
      <c r="VZD16" s="308" t="s">
        <v>53</v>
      </c>
      <c r="VZE16" s="308" t="s">
        <v>53</v>
      </c>
      <c r="VZF16" s="308" t="s">
        <v>53</v>
      </c>
      <c r="VZG16" s="308" t="s">
        <v>53</v>
      </c>
      <c r="VZH16" s="308" t="s">
        <v>53</v>
      </c>
      <c r="VZI16" s="308" t="s">
        <v>53</v>
      </c>
      <c r="VZJ16" s="308" t="s">
        <v>53</v>
      </c>
      <c r="VZK16" s="308" t="s">
        <v>53</v>
      </c>
      <c r="VZL16" s="308" t="s">
        <v>53</v>
      </c>
      <c r="VZM16" s="308" t="s">
        <v>53</v>
      </c>
      <c r="VZN16" s="308" t="s">
        <v>53</v>
      </c>
      <c r="VZO16" s="308" t="s">
        <v>53</v>
      </c>
      <c r="VZP16" s="308" t="s">
        <v>53</v>
      </c>
      <c r="VZQ16" s="308" t="s">
        <v>53</v>
      </c>
      <c r="VZR16" s="308" t="s">
        <v>53</v>
      </c>
      <c r="VZS16" s="308" t="s">
        <v>53</v>
      </c>
      <c r="VZT16" s="308" t="s">
        <v>53</v>
      </c>
      <c r="VZU16" s="308" t="s">
        <v>53</v>
      </c>
      <c r="VZV16" s="308" t="s">
        <v>53</v>
      </c>
      <c r="VZW16" s="308" t="s">
        <v>53</v>
      </c>
      <c r="VZX16" s="308" t="s">
        <v>53</v>
      </c>
      <c r="VZY16" s="308" t="s">
        <v>53</v>
      </c>
      <c r="VZZ16" s="308" t="s">
        <v>53</v>
      </c>
      <c r="WAA16" s="308" t="s">
        <v>53</v>
      </c>
      <c r="WAB16" s="308" t="s">
        <v>53</v>
      </c>
      <c r="WAC16" s="308" t="s">
        <v>53</v>
      </c>
      <c r="WAD16" s="308" t="s">
        <v>53</v>
      </c>
      <c r="WAE16" s="308" t="s">
        <v>53</v>
      </c>
      <c r="WAF16" s="308" t="s">
        <v>53</v>
      </c>
      <c r="WAG16" s="308" t="s">
        <v>53</v>
      </c>
      <c r="WAH16" s="308" t="s">
        <v>53</v>
      </c>
      <c r="WAI16" s="308" t="s">
        <v>53</v>
      </c>
      <c r="WAJ16" s="308" t="s">
        <v>53</v>
      </c>
      <c r="WAK16" s="308" t="s">
        <v>53</v>
      </c>
      <c r="WAL16" s="308" t="s">
        <v>53</v>
      </c>
      <c r="WAM16" s="308" t="s">
        <v>53</v>
      </c>
      <c r="WAN16" s="308" t="s">
        <v>53</v>
      </c>
      <c r="WAO16" s="308" t="s">
        <v>53</v>
      </c>
      <c r="WAP16" s="308" t="s">
        <v>53</v>
      </c>
      <c r="WAQ16" s="308" t="s">
        <v>53</v>
      </c>
      <c r="WAR16" s="308" t="s">
        <v>53</v>
      </c>
      <c r="WAS16" s="308" t="s">
        <v>53</v>
      </c>
      <c r="WAT16" s="308" t="s">
        <v>53</v>
      </c>
      <c r="WAU16" s="308" t="s">
        <v>53</v>
      </c>
      <c r="WAV16" s="308" t="s">
        <v>53</v>
      </c>
      <c r="WAW16" s="308" t="s">
        <v>53</v>
      </c>
      <c r="WAX16" s="308" t="s">
        <v>53</v>
      </c>
      <c r="WAY16" s="308" t="s">
        <v>53</v>
      </c>
      <c r="WAZ16" s="308" t="s">
        <v>53</v>
      </c>
      <c r="WBA16" s="308" t="s">
        <v>53</v>
      </c>
      <c r="WBB16" s="308" t="s">
        <v>53</v>
      </c>
      <c r="WBC16" s="308" t="s">
        <v>53</v>
      </c>
      <c r="WBD16" s="308" t="s">
        <v>53</v>
      </c>
      <c r="WBE16" s="308" t="s">
        <v>53</v>
      </c>
      <c r="WBF16" s="308" t="s">
        <v>53</v>
      </c>
      <c r="WBG16" s="308" t="s">
        <v>53</v>
      </c>
      <c r="WBH16" s="308" t="s">
        <v>53</v>
      </c>
      <c r="WBI16" s="308" t="s">
        <v>53</v>
      </c>
      <c r="WBJ16" s="308" t="s">
        <v>53</v>
      </c>
      <c r="WBK16" s="308" t="s">
        <v>53</v>
      </c>
      <c r="WBL16" s="308" t="s">
        <v>53</v>
      </c>
      <c r="WBM16" s="308" t="s">
        <v>53</v>
      </c>
      <c r="WBN16" s="308" t="s">
        <v>53</v>
      </c>
      <c r="WBO16" s="308" t="s">
        <v>53</v>
      </c>
      <c r="WBP16" s="308" t="s">
        <v>53</v>
      </c>
      <c r="WBQ16" s="308" t="s">
        <v>53</v>
      </c>
      <c r="WBR16" s="308" t="s">
        <v>53</v>
      </c>
      <c r="WBS16" s="308" t="s">
        <v>53</v>
      </c>
      <c r="WBT16" s="308" t="s">
        <v>53</v>
      </c>
      <c r="WBU16" s="308" t="s">
        <v>53</v>
      </c>
      <c r="WBV16" s="308" t="s">
        <v>53</v>
      </c>
      <c r="WBW16" s="308" t="s">
        <v>53</v>
      </c>
      <c r="WBX16" s="308" t="s">
        <v>53</v>
      </c>
      <c r="WBY16" s="308" t="s">
        <v>53</v>
      </c>
      <c r="WBZ16" s="308" t="s">
        <v>53</v>
      </c>
      <c r="WCA16" s="308" t="s">
        <v>53</v>
      </c>
      <c r="WCB16" s="308" t="s">
        <v>53</v>
      </c>
      <c r="WCC16" s="308" t="s">
        <v>53</v>
      </c>
      <c r="WCD16" s="308" t="s">
        <v>53</v>
      </c>
      <c r="WCE16" s="308" t="s">
        <v>53</v>
      </c>
      <c r="WCF16" s="308" t="s">
        <v>53</v>
      </c>
      <c r="WCG16" s="308" t="s">
        <v>53</v>
      </c>
      <c r="WCH16" s="308" t="s">
        <v>53</v>
      </c>
      <c r="WCI16" s="308" t="s">
        <v>53</v>
      </c>
      <c r="WCJ16" s="308" t="s">
        <v>53</v>
      </c>
      <c r="WCK16" s="308" t="s">
        <v>53</v>
      </c>
      <c r="WCL16" s="308" t="s">
        <v>53</v>
      </c>
      <c r="WCM16" s="308" t="s">
        <v>53</v>
      </c>
      <c r="WCN16" s="308" t="s">
        <v>53</v>
      </c>
      <c r="WCO16" s="308" t="s">
        <v>53</v>
      </c>
      <c r="WCP16" s="308" t="s">
        <v>53</v>
      </c>
      <c r="WCQ16" s="308" t="s">
        <v>53</v>
      </c>
      <c r="WCR16" s="308" t="s">
        <v>53</v>
      </c>
      <c r="WCS16" s="308" t="s">
        <v>53</v>
      </c>
      <c r="WCT16" s="308" t="s">
        <v>53</v>
      </c>
      <c r="WCU16" s="308" t="s">
        <v>53</v>
      </c>
      <c r="WCV16" s="308" t="s">
        <v>53</v>
      </c>
      <c r="WCW16" s="308" t="s">
        <v>53</v>
      </c>
      <c r="WCX16" s="308" t="s">
        <v>53</v>
      </c>
      <c r="WCY16" s="308" t="s">
        <v>53</v>
      </c>
      <c r="WCZ16" s="308" t="s">
        <v>53</v>
      </c>
      <c r="WDA16" s="308" t="s">
        <v>53</v>
      </c>
      <c r="WDB16" s="308" t="s">
        <v>53</v>
      </c>
      <c r="WDC16" s="308" t="s">
        <v>53</v>
      </c>
      <c r="WDD16" s="308" t="s">
        <v>53</v>
      </c>
      <c r="WDE16" s="308" t="s">
        <v>53</v>
      </c>
      <c r="WDF16" s="308" t="s">
        <v>53</v>
      </c>
      <c r="WDG16" s="308" t="s">
        <v>53</v>
      </c>
      <c r="WDH16" s="308" t="s">
        <v>53</v>
      </c>
      <c r="WDI16" s="308" t="s">
        <v>53</v>
      </c>
      <c r="WDJ16" s="308" t="s">
        <v>53</v>
      </c>
      <c r="WDK16" s="308" t="s">
        <v>53</v>
      </c>
      <c r="WDL16" s="308" t="s">
        <v>53</v>
      </c>
      <c r="WDM16" s="308" t="s">
        <v>53</v>
      </c>
      <c r="WDN16" s="308" t="s">
        <v>53</v>
      </c>
      <c r="WDO16" s="308" t="s">
        <v>53</v>
      </c>
      <c r="WDP16" s="308" t="s">
        <v>53</v>
      </c>
      <c r="WDQ16" s="308" t="s">
        <v>53</v>
      </c>
      <c r="WDR16" s="308" t="s">
        <v>53</v>
      </c>
      <c r="WDS16" s="308" t="s">
        <v>53</v>
      </c>
      <c r="WDT16" s="308" t="s">
        <v>53</v>
      </c>
      <c r="WDU16" s="308" t="s">
        <v>53</v>
      </c>
      <c r="WDV16" s="308" t="s">
        <v>53</v>
      </c>
      <c r="WDW16" s="308" t="s">
        <v>53</v>
      </c>
      <c r="WDX16" s="308" t="s">
        <v>53</v>
      </c>
      <c r="WDY16" s="308" t="s">
        <v>53</v>
      </c>
      <c r="WDZ16" s="308" t="s">
        <v>53</v>
      </c>
      <c r="WEA16" s="308" t="s">
        <v>53</v>
      </c>
      <c r="WEB16" s="308" t="s">
        <v>53</v>
      </c>
      <c r="WEC16" s="308" t="s">
        <v>53</v>
      </c>
      <c r="WED16" s="308" t="s">
        <v>53</v>
      </c>
      <c r="WEE16" s="308" t="s">
        <v>53</v>
      </c>
      <c r="WEF16" s="308" t="s">
        <v>53</v>
      </c>
      <c r="WEG16" s="308" t="s">
        <v>53</v>
      </c>
      <c r="WEH16" s="308" t="s">
        <v>53</v>
      </c>
      <c r="WEI16" s="308" t="s">
        <v>53</v>
      </c>
      <c r="WEJ16" s="308" t="s">
        <v>53</v>
      </c>
      <c r="WEK16" s="308" t="s">
        <v>53</v>
      </c>
      <c r="WEL16" s="308" t="s">
        <v>53</v>
      </c>
      <c r="WEM16" s="308" t="s">
        <v>53</v>
      </c>
      <c r="WEN16" s="308" t="s">
        <v>53</v>
      </c>
      <c r="WEO16" s="308" t="s">
        <v>53</v>
      </c>
      <c r="WEP16" s="308" t="s">
        <v>53</v>
      </c>
      <c r="WEQ16" s="308" t="s">
        <v>53</v>
      </c>
      <c r="WER16" s="308" t="s">
        <v>53</v>
      </c>
      <c r="WES16" s="308" t="s">
        <v>53</v>
      </c>
      <c r="WET16" s="308" t="s">
        <v>53</v>
      </c>
      <c r="WEU16" s="308" t="s">
        <v>53</v>
      </c>
      <c r="WEV16" s="308" t="s">
        <v>53</v>
      </c>
      <c r="WEW16" s="308" t="s">
        <v>53</v>
      </c>
      <c r="WEX16" s="308" t="s">
        <v>53</v>
      </c>
      <c r="WEY16" s="308" t="s">
        <v>53</v>
      </c>
      <c r="WEZ16" s="308" t="s">
        <v>53</v>
      </c>
      <c r="WFA16" s="308" t="s">
        <v>53</v>
      </c>
      <c r="WFB16" s="308" t="s">
        <v>53</v>
      </c>
      <c r="WFC16" s="308" t="s">
        <v>53</v>
      </c>
      <c r="WFD16" s="308" t="s">
        <v>53</v>
      </c>
      <c r="WFE16" s="308" t="s">
        <v>53</v>
      </c>
      <c r="WFF16" s="308" t="s">
        <v>53</v>
      </c>
      <c r="WFG16" s="308" t="s">
        <v>53</v>
      </c>
      <c r="WFH16" s="308" t="s">
        <v>53</v>
      </c>
      <c r="WFI16" s="308" t="s">
        <v>53</v>
      </c>
      <c r="WFJ16" s="308" t="s">
        <v>53</v>
      </c>
      <c r="WFK16" s="308" t="s">
        <v>53</v>
      </c>
      <c r="WFL16" s="308" t="s">
        <v>53</v>
      </c>
      <c r="WFM16" s="308" t="s">
        <v>53</v>
      </c>
      <c r="WFN16" s="308" t="s">
        <v>53</v>
      </c>
      <c r="WFO16" s="308" t="s">
        <v>53</v>
      </c>
      <c r="WFP16" s="308" t="s">
        <v>53</v>
      </c>
      <c r="WFQ16" s="308" t="s">
        <v>53</v>
      </c>
      <c r="WFR16" s="308" t="s">
        <v>53</v>
      </c>
      <c r="WFS16" s="308" t="s">
        <v>53</v>
      </c>
      <c r="WFT16" s="308" t="s">
        <v>53</v>
      </c>
      <c r="WFU16" s="308" t="s">
        <v>53</v>
      </c>
      <c r="WFV16" s="308" t="s">
        <v>53</v>
      </c>
      <c r="WFW16" s="308" t="s">
        <v>53</v>
      </c>
      <c r="WFX16" s="308" t="s">
        <v>53</v>
      </c>
      <c r="WFY16" s="308" t="s">
        <v>53</v>
      </c>
      <c r="WFZ16" s="308" t="s">
        <v>53</v>
      </c>
      <c r="WGA16" s="308" t="s">
        <v>53</v>
      </c>
      <c r="WGB16" s="308" t="s">
        <v>53</v>
      </c>
      <c r="WGC16" s="308" t="s">
        <v>53</v>
      </c>
      <c r="WGD16" s="308" t="s">
        <v>53</v>
      </c>
      <c r="WGE16" s="308" t="s">
        <v>53</v>
      </c>
      <c r="WGF16" s="308" t="s">
        <v>53</v>
      </c>
      <c r="WGG16" s="308" t="s">
        <v>53</v>
      </c>
      <c r="WGH16" s="308" t="s">
        <v>53</v>
      </c>
      <c r="WGI16" s="308" t="s">
        <v>53</v>
      </c>
      <c r="WGJ16" s="308" t="s">
        <v>53</v>
      </c>
      <c r="WGK16" s="308" t="s">
        <v>53</v>
      </c>
      <c r="WGL16" s="308" t="s">
        <v>53</v>
      </c>
      <c r="WGM16" s="308" t="s">
        <v>53</v>
      </c>
      <c r="WGN16" s="308" t="s">
        <v>53</v>
      </c>
      <c r="WGO16" s="308" t="s">
        <v>53</v>
      </c>
      <c r="WGP16" s="308" t="s">
        <v>53</v>
      </c>
      <c r="WGQ16" s="308" t="s">
        <v>53</v>
      </c>
      <c r="WGR16" s="308" t="s">
        <v>53</v>
      </c>
      <c r="WGS16" s="308" t="s">
        <v>53</v>
      </c>
      <c r="WGT16" s="308" t="s">
        <v>53</v>
      </c>
      <c r="WGU16" s="308" t="s">
        <v>53</v>
      </c>
      <c r="WGV16" s="308" t="s">
        <v>53</v>
      </c>
      <c r="WGW16" s="308" t="s">
        <v>53</v>
      </c>
      <c r="WGX16" s="308" t="s">
        <v>53</v>
      </c>
      <c r="WGY16" s="308" t="s">
        <v>53</v>
      </c>
      <c r="WGZ16" s="308" t="s">
        <v>53</v>
      </c>
      <c r="WHA16" s="308" t="s">
        <v>53</v>
      </c>
      <c r="WHB16" s="308" t="s">
        <v>53</v>
      </c>
      <c r="WHC16" s="308" t="s">
        <v>53</v>
      </c>
      <c r="WHD16" s="308" t="s">
        <v>53</v>
      </c>
      <c r="WHE16" s="308" t="s">
        <v>53</v>
      </c>
      <c r="WHF16" s="308" t="s">
        <v>53</v>
      </c>
      <c r="WHG16" s="308" t="s">
        <v>53</v>
      </c>
      <c r="WHH16" s="308" t="s">
        <v>53</v>
      </c>
      <c r="WHI16" s="308" t="s">
        <v>53</v>
      </c>
      <c r="WHJ16" s="308" t="s">
        <v>53</v>
      </c>
      <c r="WHK16" s="308" t="s">
        <v>53</v>
      </c>
      <c r="WHL16" s="308" t="s">
        <v>53</v>
      </c>
      <c r="WHM16" s="308" t="s">
        <v>53</v>
      </c>
      <c r="WHN16" s="308" t="s">
        <v>53</v>
      </c>
      <c r="WHO16" s="308" t="s">
        <v>53</v>
      </c>
      <c r="WHP16" s="308" t="s">
        <v>53</v>
      </c>
      <c r="WHQ16" s="308" t="s">
        <v>53</v>
      </c>
      <c r="WHR16" s="308" t="s">
        <v>53</v>
      </c>
      <c r="WHS16" s="308" t="s">
        <v>53</v>
      </c>
      <c r="WHT16" s="308" t="s">
        <v>53</v>
      </c>
      <c r="WHU16" s="308" t="s">
        <v>53</v>
      </c>
      <c r="WHV16" s="308" t="s">
        <v>53</v>
      </c>
      <c r="WHW16" s="308" t="s">
        <v>53</v>
      </c>
      <c r="WHX16" s="308" t="s">
        <v>53</v>
      </c>
      <c r="WHY16" s="308" t="s">
        <v>53</v>
      </c>
      <c r="WHZ16" s="308" t="s">
        <v>53</v>
      </c>
      <c r="WIA16" s="308" t="s">
        <v>53</v>
      </c>
      <c r="WIB16" s="308" t="s">
        <v>53</v>
      </c>
      <c r="WIC16" s="308" t="s">
        <v>53</v>
      </c>
      <c r="WID16" s="308" t="s">
        <v>53</v>
      </c>
      <c r="WIE16" s="308" t="s">
        <v>53</v>
      </c>
      <c r="WIF16" s="308" t="s">
        <v>53</v>
      </c>
      <c r="WIG16" s="308" t="s">
        <v>53</v>
      </c>
      <c r="WIH16" s="308" t="s">
        <v>53</v>
      </c>
      <c r="WII16" s="308" t="s">
        <v>53</v>
      </c>
      <c r="WIJ16" s="308" t="s">
        <v>53</v>
      </c>
      <c r="WIK16" s="308" t="s">
        <v>53</v>
      </c>
      <c r="WIL16" s="308" t="s">
        <v>53</v>
      </c>
      <c r="WIM16" s="308" t="s">
        <v>53</v>
      </c>
      <c r="WIN16" s="308" t="s">
        <v>53</v>
      </c>
      <c r="WIO16" s="308" t="s">
        <v>53</v>
      </c>
      <c r="WIP16" s="308" t="s">
        <v>53</v>
      </c>
      <c r="WIQ16" s="308" t="s">
        <v>53</v>
      </c>
      <c r="WIR16" s="308" t="s">
        <v>53</v>
      </c>
      <c r="WIS16" s="308" t="s">
        <v>53</v>
      </c>
      <c r="WIT16" s="308" t="s">
        <v>53</v>
      </c>
      <c r="WIU16" s="308" t="s">
        <v>53</v>
      </c>
      <c r="WIV16" s="308" t="s">
        <v>53</v>
      </c>
      <c r="WIW16" s="308" t="s">
        <v>53</v>
      </c>
      <c r="WIX16" s="308" t="s">
        <v>53</v>
      </c>
      <c r="WIY16" s="308" t="s">
        <v>53</v>
      </c>
      <c r="WIZ16" s="308" t="s">
        <v>53</v>
      </c>
      <c r="WJA16" s="308" t="s">
        <v>53</v>
      </c>
      <c r="WJB16" s="308" t="s">
        <v>53</v>
      </c>
      <c r="WJC16" s="308" t="s">
        <v>53</v>
      </c>
      <c r="WJD16" s="308" t="s">
        <v>53</v>
      </c>
      <c r="WJE16" s="308" t="s">
        <v>53</v>
      </c>
      <c r="WJF16" s="308" t="s">
        <v>53</v>
      </c>
      <c r="WJG16" s="308" t="s">
        <v>53</v>
      </c>
      <c r="WJH16" s="308" t="s">
        <v>53</v>
      </c>
      <c r="WJI16" s="308" t="s">
        <v>53</v>
      </c>
      <c r="WJJ16" s="308" t="s">
        <v>53</v>
      </c>
      <c r="WJK16" s="308" t="s">
        <v>53</v>
      </c>
      <c r="WJL16" s="308" t="s">
        <v>53</v>
      </c>
      <c r="WJM16" s="308" t="s">
        <v>53</v>
      </c>
      <c r="WJN16" s="308" t="s">
        <v>53</v>
      </c>
      <c r="WJO16" s="308" t="s">
        <v>53</v>
      </c>
      <c r="WJP16" s="308" t="s">
        <v>53</v>
      </c>
      <c r="WJQ16" s="308" t="s">
        <v>53</v>
      </c>
      <c r="WJR16" s="308" t="s">
        <v>53</v>
      </c>
      <c r="WJS16" s="308" t="s">
        <v>53</v>
      </c>
      <c r="WJT16" s="308" t="s">
        <v>53</v>
      </c>
      <c r="WJU16" s="308" t="s">
        <v>53</v>
      </c>
      <c r="WJV16" s="308" t="s">
        <v>53</v>
      </c>
      <c r="WJW16" s="308" t="s">
        <v>53</v>
      </c>
      <c r="WJX16" s="308" t="s">
        <v>53</v>
      </c>
      <c r="WJY16" s="308" t="s">
        <v>53</v>
      </c>
      <c r="WJZ16" s="308" t="s">
        <v>53</v>
      </c>
      <c r="WKA16" s="308" t="s">
        <v>53</v>
      </c>
      <c r="WKB16" s="308" t="s">
        <v>53</v>
      </c>
      <c r="WKC16" s="308" t="s">
        <v>53</v>
      </c>
      <c r="WKD16" s="308" t="s">
        <v>53</v>
      </c>
      <c r="WKE16" s="308" t="s">
        <v>53</v>
      </c>
      <c r="WKF16" s="308" t="s">
        <v>53</v>
      </c>
      <c r="WKG16" s="308" t="s">
        <v>53</v>
      </c>
      <c r="WKH16" s="308" t="s">
        <v>53</v>
      </c>
      <c r="WKI16" s="308" t="s">
        <v>53</v>
      </c>
      <c r="WKJ16" s="308" t="s">
        <v>53</v>
      </c>
      <c r="WKK16" s="308" t="s">
        <v>53</v>
      </c>
      <c r="WKL16" s="308" t="s">
        <v>53</v>
      </c>
      <c r="WKM16" s="308" t="s">
        <v>53</v>
      </c>
      <c r="WKN16" s="308" t="s">
        <v>53</v>
      </c>
      <c r="WKO16" s="308" t="s">
        <v>53</v>
      </c>
      <c r="WKP16" s="308" t="s">
        <v>53</v>
      </c>
      <c r="WKQ16" s="308" t="s">
        <v>53</v>
      </c>
      <c r="WKR16" s="308" t="s">
        <v>53</v>
      </c>
      <c r="WKS16" s="308" t="s">
        <v>53</v>
      </c>
      <c r="WKT16" s="308" t="s">
        <v>53</v>
      </c>
      <c r="WKU16" s="308" t="s">
        <v>53</v>
      </c>
      <c r="WKV16" s="308" t="s">
        <v>53</v>
      </c>
      <c r="WKW16" s="308" t="s">
        <v>53</v>
      </c>
      <c r="WKX16" s="308" t="s">
        <v>53</v>
      </c>
      <c r="WKY16" s="308" t="s">
        <v>53</v>
      </c>
      <c r="WKZ16" s="308" t="s">
        <v>53</v>
      </c>
      <c r="WLA16" s="308" t="s">
        <v>53</v>
      </c>
      <c r="WLB16" s="308" t="s">
        <v>53</v>
      </c>
      <c r="WLC16" s="308" t="s">
        <v>53</v>
      </c>
      <c r="WLD16" s="308" t="s">
        <v>53</v>
      </c>
      <c r="WLE16" s="308" t="s">
        <v>53</v>
      </c>
      <c r="WLF16" s="308" t="s">
        <v>53</v>
      </c>
      <c r="WLG16" s="308" t="s">
        <v>53</v>
      </c>
      <c r="WLH16" s="308" t="s">
        <v>53</v>
      </c>
      <c r="WLI16" s="308" t="s">
        <v>53</v>
      </c>
      <c r="WLJ16" s="308" t="s">
        <v>53</v>
      </c>
      <c r="WLK16" s="308" t="s">
        <v>53</v>
      </c>
      <c r="WLL16" s="308" t="s">
        <v>53</v>
      </c>
      <c r="WLM16" s="308" t="s">
        <v>53</v>
      </c>
      <c r="WLN16" s="308" t="s">
        <v>53</v>
      </c>
      <c r="WLO16" s="308" t="s">
        <v>53</v>
      </c>
      <c r="WLP16" s="308" t="s">
        <v>53</v>
      </c>
      <c r="WLQ16" s="308" t="s">
        <v>53</v>
      </c>
      <c r="WLR16" s="308" t="s">
        <v>53</v>
      </c>
      <c r="WLS16" s="308" t="s">
        <v>53</v>
      </c>
      <c r="WLT16" s="308" t="s">
        <v>53</v>
      </c>
      <c r="WLU16" s="308" t="s">
        <v>53</v>
      </c>
      <c r="WLV16" s="308" t="s">
        <v>53</v>
      </c>
      <c r="WLW16" s="308" t="s">
        <v>53</v>
      </c>
      <c r="WLX16" s="308" t="s">
        <v>53</v>
      </c>
      <c r="WLY16" s="308" t="s">
        <v>53</v>
      </c>
      <c r="WLZ16" s="308" t="s">
        <v>53</v>
      </c>
      <c r="WMA16" s="308" t="s">
        <v>53</v>
      </c>
      <c r="WMB16" s="308" t="s">
        <v>53</v>
      </c>
      <c r="WMC16" s="308" t="s">
        <v>53</v>
      </c>
      <c r="WMD16" s="308" t="s">
        <v>53</v>
      </c>
      <c r="WME16" s="308" t="s">
        <v>53</v>
      </c>
      <c r="WMF16" s="308" t="s">
        <v>53</v>
      </c>
      <c r="WMG16" s="308" t="s">
        <v>53</v>
      </c>
      <c r="WMH16" s="308" t="s">
        <v>53</v>
      </c>
      <c r="WMI16" s="308" t="s">
        <v>53</v>
      </c>
      <c r="WMJ16" s="308" t="s">
        <v>53</v>
      </c>
      <c r="WMK16" s="308" t="s">
        <v>53</v>
      </c>
      <c r="WML16" s="308" t="s">
        <v>53</v>
      </c>
      <c r="WMM16" s="308" t="s">
        <v>53</v>
      </c>
      <c r="WMN16" s="308" t="s">
        <v>53</v>
      </c>
      <c r="WMO16" s="308" t="s">
        <v>53</v>
      </c>
      <c r="WMP16" s="308" t="s">
        <v>53</v>
      </c>
      <c r="WMQ16" s="308" t="s">
        <v>53</v>
      </c>
      <c r="WMR16" s="308" t="s">
        <v>53</v>
      </c>
      <c r="WMS16" s="308" t="s">
        <v>53</v>
      </c>
      <c r="WMT16" s="308" t="s">
        <v>53</v>
      </c>
      <c r="WMU16" s="308" t="s">
        <v>53</v>
      </c>
      <c r="WMV16" s="308" t="s">
        <v>53</v>
      </c>
      <c r="WMW16" s="308" t="s">
        <v>53</v>
      </c>
      <c r="WMX16" s="308" t="s">
        <v>53</v>
      </c>
      <c r="WMY16" s="308" t="s">
        <v>53</v>
      </c>
      <c r="WMZ16" s="308" t="s">
        <v>53</v>
      </c>
      <c r="WNA16" s="308" t="s">
        <v>53</v>
      </c>
      <c r="WNB16" s="308" t="s">
        <v>53</v>
      </c>
      <c r="WNC16" s="308" t="s">
        <v>53</v>
      </c>
      <c r="WND16" s="308" t="s">
        <v>53</v>
      </c>
      <c r="WNE16" s="308" t="s">
        <v>53</v>
      </c>
      <c r="WNF16" s="308" t="s">
        <v>53</v>
      </c>
      <c r="WNG16" s="308" t="s">
        <v>53</v>
      </c>
      <c r="WNH16" s="308" t="s">
        <v>53</v>
      </c>
      <c r="WNI16" s="308" t="s">
        <v>53</v>
      </c>
      <c r="WNJ16" s="308" t="s">
        <v>53</v>
      </c>
      <c r="WNK16" s="308" t="s">
        <v>53</v>
      </c>
      <c r="WNL16" s="308" t="s">
        <v>53</v>
      </c>
      <c r="WNM16" s="308" t="s">
        <v>53</v>
      </c>
      <c r="WNN16" s="308" t="s">
        <v>53</v>
      </c>
      <c r="WNO16" s="308" t="s">
        <v>53</v>
      </c>
      <c r="WNP16" s="308" t="s">
        <v>53</v>
      </c>
      <c r="WNQ16" s="308" t="s">
        <v>53</v>
      </c>
      <c r="WNR16" s="308" t="s">
        <v>53</v>
      </c>
      <c r="WNS16" s="308" t="s">
        <v>53</v>
      </c>
      <c r="WNT16" s="308" t="s">
        <v>53</v>
      </c>
      <c r="WNU16" s="308" t="s">
        <v>53</v>
      </c>
      <c r="WNV16" s="308" t="s">
        <v>53</v>
      </c>
      <c r="WNW16" s="308" t="s">
        <v>53</v>
      </c>
      <c r="WNX16" s="308" t="s">
        <v>53</v>
      </c>
      <c r="WNY16" s="308" t="s">
        <v>53</v>
      </c>
      <c r="WNZ16" s="308" t="s">
        <v>53</v>
      </c>
      <c r="WOA16" s="308" t="s">
        <v>53</v>
      </c>
      <c r="WOB16" s="308" t="s">
        <v>53</v>
      </c>
      <c r="WOC16" s="308" t="s">
        <v>53</v>
      </c>
      <c r="WOD16" s="308" t="s">
        <v>53</v>
      </c>
      <c r="WOE16" s="308" t="s">
        <v>53</v>
      </c>
      <c r="WOF16" s="308" t="s">
        <v>53</v>
      </c>
      <c r="WOG16" s="308" t="s">
        <v>53</v>
      </c>
      <c r="WOH16" s="308" t="s">
        <v>53</v>
      </c>
      <c r="WOI16" s="308" t="s">
        <v>53</v>
      </c>
      <c r="WOJ16" s="308" t="s">
        <v>53</v>
      </c>
      <c r="WOK16" s="308" t="s">
        <v>53</v>
      </c>
      <c r="WOL16" s="308" t="s">
        <v>53</v>
      </c>
      <c r="WOM16" s="308" t="s">
        <v>53</v>
      </c>
      <c r="WON16" s="308" t="s">
        <v>53</v>
      </c>
      <c r="WOO16" s="308" t="s">
        <v>53</v>
      </c>
      <c r="WOP16" s="308" t="s">
        <v>53</v>
      </c>
      <c r="WOQ16" s="308" t="s">
        <v>53</v>
      </c>
      <c r="WOR16" s="308" t="s">
        <v>53</v>
      </c>
      <c r="WOS16" s="308" t="s">
        <v>53</v>
      </c>
      <c r="WOT16" s="308" t="s">
        <v>53</v>
      </c>
      <c r="WOU16" s="308" t="s">
        <v>53</v>
      </c>
      <c r="WOV16" s="308" t="s">
        <v>53</v>
      </c>
      <c r="WOW16" s="308" t="s">
        <v>53</v>
      </c>
      <c r="WOX16" s="308" t="s">
        <v>53</v>
      </c>
      <c r="WOY16" s="308" t="s">
        <v>53</v>
      </c>
      <c r="WOZ16" s="308" t="s">
        <v>53</v>
      </c>
      <c r="WPA16" s="308" t="s">
        <v>53</v>
      </c>
      <c r="WPB16" s="308" t="s">
        <v>53</v>
      </c>
      <c r="WPC16" s="308" t="s">
        <v>53</v>
      </c>
      <c r="WPD16" s="308" t="s">
        <v>53</v>
      </c>
      <c r="WPE16" s="308" t="s">
        <v>53</v>
      </c>
      <c r="WPF16" s="308" t="s">
        <v>53</v>
      </c>
      <c r="WPG16" s="308" t="s">
        <v>53</v>
      </c>
      <c r="WPH16" s="308" t="s">
        <v>53</v>
      </c>
      <c r="WPI16" s="308" t="s">
        <v>53</v>
      </c>
      <c r="WPJ16" s="308" t="s">
        <v>53</v>
      </c>
      <c r="WPK16" s="308" t="s">
        <v>53</v>
      </c>
      <c r="WPL16" s="308" t="s">
        <v>53</v>
      </c>
      <c r="WPM16" s="308" t="s">
        <v>53</v>
      </c>
      <c r="WPN16" s="308" t="s">
        <v>53</v>
      </c>
      <c r="WPO16" s="308" t="s">
        <v>53</v>
      </c>
      <c r="WPP16" s="308" t="s">
        <v>53</v>
      </c>
      <c r="WPQ16" s="308" t="s">
        <v>53</v>
      </c>
      <c r="WPR16" s="308" t="s">
        <v>53</v>
      </c>
      <c r="WPS16" s="308" t="s">
        <v>53</v>
      </c>
      <c r="WPT16" s="308" t="s">
        <v>53</v>
      </c>
      <c r="WPU16" s="308" t="s">
        <v>53</v>
      </c>
      <c r="WPV16" s="308" t="s">
        <v>53</v>
      </c>
      <c r="WPW16" s="308" t="s">
        <v>53</v>
      </c>
      <c r="WPX16" s="308" t="s">
        <v>53</v>
      </c>
      <c r="WPY16" s="308" t="s">
        <v>53</v>
      </c>
      <c r="WPZ16" s="308" t="s">
        <v>53</v>
      </c>
      <c r="WQA16" s="308" t="s">
        <v>53</v>
      </c>
      <c r="WQB16" s="308" t="s">
        <v>53</v>
      </c>
      <c r="WQC16" s="308" t="s">
        <v>53</v>
      </c>
      <c r="WQD16" s="308" t="s">
        <v>53</v>
      </c>
      <c r="WQE16" s="308" t="s">
        <v>53</v>
      </c>
      <c r="WQF16" s="308" t="s">
        <v>53</v>
      </c>
      <c r="WQG16" s="308" t="s">
        <v>53</v>
      </c>
      <c r="WQH16" s="308" t="s">
        <v>53</v>
      </c>
      <c r="WQI16" s="308" t="s">
        <v>53</v>
      </c>
      <c r="WQJ16" s="308" t="s">
        <v>53</v>
      </c>
      <c r="WQK16" s="308" t="s">
        <v>53</v>
      </c>
      <c r="WQL16" s="308" t="s">
        <v>53</v>
      </c>
      <c r="WQM16" s="308" t="s">
        <v>53</v>
      </c>
      <c r="WQN16" s="308" t="s">
        <v>53</v>
      </c>
      <c r="WQO16" s="308" t="s">
        <v>53</v>
      </c>
      <c r="WQP16" s="308" t="s">
        <v>53</v>
      </c>
      <c r="WQQ16" s="308" t="s">
        <v>53</v>
      </c>
      <c r="WQR16" s="308" t="s">
        <v>53</v>
      </c>
      <c r="WQS16" s="308" t="s">
        <v>53</v>
      </c>
      <c r="WQT16" s="308" t="s">
        <v>53</v>
      </c>
      <c r="WQU16" s="308" t="s">
        <v>53</v>
      </c>
      <c r="WQV16" s="308" t="s">
        <v>53</v>
      </c>
      <c r="WQW16" s="308" t="s">
        <v>53</v>
      </c>
      <c r="WQX16" s="308" t="s">
        <v>53</v>
      </c>
      <c r="WQY16" s="308" t="s">
        <v>53</v>
      </c>
      <c r="WQZ16" s="308" t="s">
        <v>53</v>
      </c>
      <c r="WRA16" s="308" t="s">
        <v>53</v>
      </c>
      <c r="WRB16" s="308" t="s">
        <v>53</v>
      </c>
      <c r="WRC16" s="308" t="s">
        <v>53</v>
      </c>
      <c r="WRD16" s="308" t="s">
        <v>53</v>
      </c>
      <c r="WRE16" s="308" t="s">
        <v>53</v>
      </c>
      <c r="WRF16" s="308" t="s">
        <v>53</v>
      </c>
      <c r="WRG16" s="308" t="s">
        <v>53</v>
      </c>
      <c r="WRH16" s="308" t="s">
        <v>53</v>
      </c>
      <c r="WRI16" s="308" t="s">
        <v>53</v>
      </c>
      <c r="WRJ16" s="308" t="s">
        <v>53</v>
      </c>
      <c r="WRK16" s="308" t="s">
        <v>53</v>
      </c>
      <c r="WRL16" s="308" t="s">
        <v>53</v>
      </c>
      <c r="WRM16" s="308" t="s">
        <v>53</v>
      </c>
      <c r="WRN16" s="308" t="s">
        <v>53</v>
      </c>
      <c r="WRO16" s="308" t="s">
        <v>53</v>
      </c>
      <c r="WRP16" s="308" t="s">
        <v>53</v>
      </c>
      <c r="WRQ16" s="308" t="s">
        <v>53</v>
      </c>
      <c r="WRR16" s="308" t="s">
        <v>53</v>
      </c>
      <c r="WRS16" s="308" t="s">
        <v>53</v>
      </c>
      <c r="WRT16" s="308" t="s">
        <v>53</v>
      </c>
      <c r="WRU16" s="308" t="s">
        <v>53</v>
      </c>
      <c r="WRV16" s="308" t="s">
        <v>53</v>
      </c>
      <c r="WRW16" s="308" t="s">
        <v>53</v>
      </c>
      <c r="WRX16" s="308" t="s">
        <v>53</v>
      </c>
      <c r="WRY16" s="308" t="s">
        <v>53</v>
      </c>
      <c r="WRZ16" s="308" t="s">
        <v>53</v>
      </c>
      <c r="WSA16" s="308" t="s">
        <v>53</v>
      </c>
      <c r="WSB16" s="308" t="s">
        <v>53</v>
      </c>
      <c r="WSC16" s="308" t="s">
        <v>53</v>
      </c>
      <c r="WSD16" s="308" t="s">
        <v>53</v>
      </c>
      <c r="WSE16" s="308" t="s">
        <v>53</v>
      </c>
      <c r="WSF16" s="308" t="s">
        <v>53</v>
      </c>
      <c r="WSG16" s="308" t="s">
        <v>53</v>
      </c>
      <c r="WSH16" s="308" t="s">
        <v>53</v>
      </c>
      <c r="WSI16" s="308" t="s">
        <v>53</v>
      </c>
      <c r="WSJ16" s="308" t="s">
        <v>53</v>
      </c>
      <c r="WSK16" s="308" t="s">
        <v>53</v>
      </c>
      <c r="WSL16" s="308" t="s">
        <v>53</v>
      </c>
      <c r="WSM16" s="308" t="s">
        <v>53</v>
      </c>
      <c r="WSN16" s="308" t="s">
        <v>53</v>
      </c>
      <c r="WSO16" s="308" t="s">
        <v>53</v>
      </c>
      <c r="WSP16" s="308" t="s">
        <v>53</v>
      </c>
      <c r="WSQ16" s="308" t="s">
        <v>53</v>
      </c>
      <c r="WSR16" s="308" t="s">
        <v>53</v>
      </c>
      <c r="WSS16" s="308" t="s">
        <v>53</v>
      </c>
      <c r="WST16" s="308" t="s">
        <v>53</v>
      </c>
      <c r="WSU16" s="308" t="s">
        <v>53</v>
      </c>
      <c r="WSV16" s="308" t="s">
        <v>53</v>
      </c>
      <c r="WSW16" s="308" t="s">
        <v>53</v>
      </c>
      <c r="WSX16" s="308" t="s">
        <v>53</v>
      </c>
      <c r="WSY16" s="308" t="s">
        <v>53</v>
      </c>
      <c r="WSZ16" s="308" t="s">
        <v>53</v>
      </c>
      <c r="WTA16" s="308" t="s">
        <v>53</v>
      </c>
      <c r="WTB16" s="308" t="s">
        <v>53</v>
      </c>
      <c r="WTC16" s="308" t="s">
        <v>53</v>
      </c>
      <c r="WTD16" s="308" t="s">
        <v>53</v>
      </c>
      <c r="WTE16" s="308" t="s">
        <v>53</v>
      </c>
      <c r="WTF16" s="308" t="s">
        <v>53</v>
      </c>
      <c r="WTG16" s="308" t="s">
        <v>53</v>
      </c>
      <c r="WTH16" s="308" t="s">
        <v>53</v>
      </c>
      <c r="WTI16" s="308" t="s">
        <v>53</v>
      </c>
      <c r="WTJ16" s="308" t="s">
        <v>53</v>
      </c>
      <c r="WTK16" s="308" t="s">
        <v>53</v>
      </c>
      <c r="WTL16" s="308" t="s">
        <v>53</v>
      </c>
      <c r="WTM16" s="308" t="s">
        <v>53</v>
      </c>
      <c r="WTN16" s="308" t="s">
        <v>53</v>
      </c>
      <c r="WTO16" s="308" t="s">
        <v>53</v>
      </c>
      <c r="WTP16" s="308" t="s">
        <v>53</v>
      </c>
      <c r="WTQ16" s="308" t="s">
        <v>53</v>
      </c>
      <c r="WTR16" s="308" t="s">
        <v>53</v>
      </c>
      <c r="WTS16" s="308" t="s">
        <v>53</v>
      </c>
      <c r="WTT16" s="308" t="s">
        <v>53</v>
      </c>
      <c r="WTU16" s="308" t="s">
        <v>53</v>
      </c>
      <c r="WTV16" s="308" t="s">
        <v>53</v>
      </c>
      <c r="WTW16" s="308" t="s">
        <v>53</v>
      </c>
      <c r="WTX16" s="308" t="s">
        <v>53</v>
      </c>
      <c r="WTY16" s="308" t="s">
        <v>53</v>
      </c>
      <c r="WTZ16" s="308" t="s">
        <v>53</v>
      </c>
      <c r="WUA16" s="308" t="s">
        <v>53</v>
      </c>
      <c r="WUB16" s="308" t="s">
        <v>53</v>
      </c>
      <c r="WUC16" s="308" t="s">
        <v>53</v>
      </c>
      <c r="WUD16" s="308" t="s">
        <v>53</v>
      </c>
      <c r="WUE16" s="308" t="s">
        <v>53</v>
      </c>
      <c r="WUF16" s="308" t="s">
        <v>53</v>
      </c>
      <c r="WUG16" s="308" t="s">
        <v>53</v>
      </c>
      <c r="WUH16" s="308" t="s">
        <v>53</v>
      </c>
      <c r="WUI16" s="308" t="s">
        <v>53</v>
      </c>
      <c r="WUJ16" s="308" t="s">
        <v>53</v>
      </c>
      <c r="WUK16" s="308" t="s">
        <v>53</v>
      </c>
      <c r="WUL16" s="308" t="s">
        <v>53</v>
      </c>
      <c r="WUM16" s="308" t="s">
        <v>53</v>
      </c>
      <c r="WUN16" s="308" t="s">
        <v>53</v>
      </c>
      <c r="WUO16" s="308" t="s">
        <v>53</v>
      </c>
      <c r="WUP16" s="308" t="s">
        <v>53</v>
      </c>
      <c r="WUQ16" s="308" t="s">
        <v>53</v>
      </c>
      <c r="WUR16" s="308" t="s">
        <v>53</v>
      </c>
      <c r="WUS16" s="308" t="s">
        <v>53</v>
      </c>
      <c r="WUT16" s="308" t="s">
        <v>53</v>
      </c>
      <c r="WUU16" s="308" t="s">
        <v>53</v>
      </c>
      <c r="WUV16" s="308" t="s">
        <v>53</v>
      </c>
      <c r="WUW16" s="308" t="s">
        <v>53</v>
      </c>
      <c r="WUX16" s="308" t="s">
        <v>53</v>
      </c>
      <c r="WUY16" s="308" t="s">
        <v>53</v>
      </c>
      <c r="WUZ16" s="308" t="s">
        <v>53</v>
      </c>
      <c r="WVA16" s="308" t="s">
        <v>53</v>
      </c>
      <c r="WVB16" s="308" t="s">
        <v>53</v>
      </c>
      <c r="WVC16" s="308" t="s">
        <v>53</v>
      </c>
      <c r="WVD16" s="308" t="s">
        <v>53</v>
      </c>
      <c r="WVE16" s="308" t="s">
        <v>53</v>
      </c>
      <c r="WVF16" s="308" t="s">
        <v>53</v>
      </c>
      <c r="WVG16" s="308" t="s">
        <v>53</v>
      </c>
      <c r="WVH16" s="308" t="s">
        <v>53</v>
      </c>
      <c r="WVI16" s="308" t="s">
        <v>53</v>
      </c>
      <c r="WVJ16" s="308" t="s">
        <v>53</v>
      </c>
      <c r="WVK16" s="308" t="s">
        <v>53</v>
      </c>
      <c r="WVL16" s="308" t="s">
        <v>53</v>
      </c>
      <c r="WVM16" s="308" t="s">
        <v>53</v>
      </c>
      <c r="WVN16" s="308" t="s">
        <v>53</v>
      </c>
      <c r="WVO16" s="308" t="s">
        <v>53</v>
      </c>
      <c r="WVP16" s="308" t="s">
        <v>53</v>
      </c>
      <c r="WVQ16" s="308" t="s">
        <v>53</v>
      </c>
      <c r="WVR16" s="308" t="s">
        <v>53</v>
      </c>
      <c r="WVS16" s="308" t="s">
        <v>53</v>
      </c>
      <c r="WVT16" s="308" t="s">
        <v>53</v>
      </c>
      <c r="WVU16" s="308" t="s">
        <v>53</v>
      </c>
      <c r="WVV16" s="308" t="s">
        <v>53</v>
      </c>
      <c r="WVW16" s="308" t="s">
        <v>53</v>
      </c>
      <c r="WVX16" s="308" t="s">
        <v>53</v>
      </c>
      <c r="WVY16" s="308" t="s">
        <v>53</v>
      </c>
      <c r="WVZ16" s="308" t="s">
        <v>53</v>
      </c>
      <c r="WWA16" s="308" t="s">
        <v>53</v>
      </c>
      <c r="WWB16" s="308" t="s">
        <v>53</v>
      </c>
      <c r="WWC16" s="308" t="s">
        <v>53</v>
      </c>
      <c r="WWD16" s="308" t="s">
        <v>53</v>
      </c>
      <c r="WWE16" s="308" t="s">
        <v>53</v>
      </c>
      <c r="WWF16" s="308" t="s">
        <v>53</v>
      </c>
      <c r="WWG16" s="308" t="s">
        <v>53</v>
      </c>
      <c r="WWH16" s="308" t="s">
        <v>53</v>
      </c>
      <c r="WWI16" s="308" t="s">
        <v>53</v>
      </c>
      <c r="WWJ16" s="308" t="s">
        <v>53</v>
      </c>
      <c r="WWK16" s="308" t="s">
        <v>53</v>
      </c>
      <c r="WWL16" s="308" t="s">
        <v>53</v>
      </c>
      <c r="WWM16" s="308" t="s">
        <v>53</v>
      </c>
      <c r="WWN16" s="308" t="s">
        <v>53</v>
      </c>
      <c r="WWO16" s="308" t="s">
        <v>53</v>
      </c>
      <c r="WWP16" s="308" t="s">
        <v>53</v>
      </c>
      <c r="WWQ16" s="308" t="s">
        <v>53</v>
      </c>
      <c r="WWR16" s="308" t="s">
        <v>53</v>
      </c>
      <c r="WWS16" s="308" t="s">
        <v>53</v>
      </c>
      <c r="WWT16" s="308" t="s">
        <v>53</v>
      </c>
      <c r="WWU16" s="308" t="s">
        <v>53</v>
      </c>
      <c r="WWV16" s="308" t="s">
        <v>53</v>
      </c>
      <c r="WWW16" s="308" t="s">
        <v>53</v>
      </c>
      <c r="WWX16" s="308" t="s">
        <v>53</v>
      </c>
      <c r="WWY16" s="308" t="s">
        <v>53</v>
      </c>
      <c r="WWZ16" s="308" t="s">
        <v>53</v>
      </c>
      <c r="WXA16" s="308" t="s">
        <v>53</v>
      </c>
      <c r="WXB16" s="308" t="s">
        <v>53</v>
      </c>
      <c r="WXC16" s="308" t="s">
        <v>53</v>
      </c>
      <c r="WXD16" s="308" t="s">
        <v>53</v>
      </c>
      <c r="WXE16" s="308" t="s">
        <v>53</v>
      </c>
      <c r="WXF16" s="308" t="s">
        <v>53</v>
      </c>
      <c r="WXG16" s="308" t="s">
        <v>53</v>
      </c>
      <c r="WXH16" s="308" t="s">
        <v>53</v>
      </c>
      <c r="WXI16" s="308" t="s">
        <v>53</v>
      </c>
      <c r="WXJ16" s="308" t="s">
        <v>53</v>
      </c>
      <c r="WXK16" s="308" t="s">
        <v>53</v>
      </c>
      <c r="WXL16" s="308" t="s">
        <v>53</v>
      </c>
      <c r="WXM16" s="308" t="s">
        <v>53</v>
      </c>
      <c r="WXN16" s="308" t="s">
        <v>53</v>
      </c>
      <c r="WXO16" s="308" t="s">
        <v>53</v>
      </c>
      <c r="WXP16" s="308" t="s">
        <v>53</v>
      </c>
      <c r="WXQ16" s="308" t="s">
        <v>53</v>
      </c>
      <c r="WXR16" s="308" t="s">
        <v>53</v>
      </c>
      <c r="WXS16" s="308" t="s">
        <v>53</v>
      </c>
      <c r="WXT16" s="308" t="s">
        <v>53</v>
      </c>
      <c r="WXU16" s="308" t="s">
        <v>53</v>
      </c>
      <c r="WXV16" s="308" t="s">
        <v>53</v>
      </c>
      <c r="WXW16" s="308" t="s">
        <v>53</v>
      </c>
      <c r="WXX16" s="308" t="s">
        <v>53</v>
      </c>
      <c r="WXY16" s="308" t="s">
        <v>53</v>
      </c>
      <c r="WXZ16" s="308" t="s">
        <v>53</v>
      </c>
      <c r="WYA16" s="308" t="s">
        <v>53</v>
      </c>
      <c r="WYB16" s="308" t="s">
        <v>53</v>
      </c>
      <c r="WYC16" s="308" t="s">
        <v>53</v>
      </c>
      <c r="WYD16" s="308" t="s">
        <v>53</v>
      </c>
      <c r="WYE16" s="308" t="s">
        <v>53</v>
      </c>
      <c r="WYF16" s="308" t="s">
        <v>53</v>
      </c>
      <c r="WYG16" s="308" t="s">
        <v>53</v>
      </c>
      <c r="WYH16" s="308" t="s">
        <v>53</v>
      </c>
      <c r="WYI16" s="308" t="s">
        <v>53</v>
      </c>
      <c r="WYJ16" s="308" t="s">
        <v>53</v>
      </c>
      <c r="WYK16" s="308" t="s">
        <v>53</v>
      </c>
      <c r="WYL16" s="308" t="s">
        <v>53</v>
      </c>
      <c r="WYM16" s="308" t="s">
        <v>53</v>
      </c>
      <c r="WYN16" s="308" t="s">
        <v>53</v>
      </c>
      <c r="WYO16" s="308" t="s">
        <v>53</v>
      </c>
      <c r="WYP16" s="308" t="s">
        <v>53</v>
      </c>
      <c r="WYQ16" s="308" t="s">
        <v>53</v>
      </c>
      <c r="WYR16" s="308" t="s">
        <v>53</v>
      </c>
      <c r="WYS16" s="308" t="s">
        <v>53</v>
      </c>
      <c r="WYT16" s="308" t="s">
        <v>53</v>
      </c>
      <c r="WYU16" s="308" t="s">
        <v>53</v>
      </c>
      <c r="WYV16" s="308" t="s">
        <v>53</v>
      </c>
      <c r="WYW16" s="308" t="s">
        <v>53</v>
      </c>
      <c r="WYX16" s="308" t="s">
        <v>53</v>
      </c>
      <c r="WYY16" s="308" t="s">
        <v>53</v>
      </c>
      <c r="WYZ16" s="308" t="s">
        <v>53</v>
      </c>
      <c r="WZA16" s="308" t="s">
        <v>53</v>
      </c>
      <c r="WZB16" s="308" t="s">
        <v>53</v>
      </c>
      <c r="WZC16" s="308" t="s">
        <v>53</v>
      </c>
      <c r="WZD16" s="308" t="s">
        <v>53</v>
      </c>
      <c r="WZE16" s="308" t="s">
        <v>53</v>
      </c>
      <c r="WZF16" s="308" t="s">
        <v>53</v>
      </c>
      <c r="WZG16" s="308" t="s">
        <v>53</v>
      </c>
      <c r="WZH16" s="308" t="s">
        <v>53</v>
      </c>
      <c r="WZI16" s="308" t="s">
        <v>53</v>
      </c>
      <c r="WZJ16" s="308" t="s">
        <v>53</v>
      </c>
      <c r="WZK16" s="308" t="s">
        <v>53</v>
      </c>
      <c r="WZL16" s="308" t="s">
        <v>53</v>
      </c>
      <c r="WZM16" s="308" t="s">
        <v>53</v>
      </c>
      <c r="WZN16" s="308" t="s">
        <v>53</v>
      </c>
      <c r="WZO16" s="308" t="s">
        <v>53</v>
      </c>
      <c r="WZP16" s="308" t="s">
        <v>53</v>
      </c>
      <c r="WZQ16" s="308" t="s">
        <v>53</v>
      </c>
      <c r="WZR16" s="308" t="s">
        <v>53</v>
      </c>
      <c r="WZS16" s="308" t="s">
        <v>53</v>
      </c>
      <c r="WZT16" s="308" t="s">
        <v>53</v>
      </c>
      <c r="WZU16" s="308" t="s">
        <v>53</v>
      </c>
      <c r="WZV16" s="308" t="s">
        <v>53</v>
      </c>
      <c r="WZW16" s="308" t="s">
        <v>53</v>
      </c>
      <c r="WZX16" s="308" t="s">
        <v>53</v>
      </c>
      <c r="WZY16" s="308" t="s">
        <v>53</v>
      </c>
      <c r="WZZ16" s="308" t="s">
        <v>53</v>
      </c>
      <c r="XAA16" s="308" t="s">
        <v>53</v>
      </c>
      <c r="XAB16" s="308" t="s">
        <v>53</v>
      </c>
      <c r="XAC16" s="308" t="s">
        <v>53</v>
      </c>
      <c r="XAD16" s="308" t="s">
        <v>53</v>
      </c>
      <c r="XAE16" s="308" t="s">
        <v>53</v>
      </c>
      <c r="XAF16" s="308" t="s">
        <v>53</v>
      </c>
      <c r="XAG16" s="308" t="s">
        <v>53</v>
      </c>
      <c r="XAH16" s="308" t="s">
        <v>53</v>
      </c>
      <c r="XAI16" s="308" t="s">
        <v>53</v>
      </c>
      <c r="XAJ16" s="308" t="s">
        <v>53</v>
      </c>
      <c r="XAK16" s="308" t="s">
        <v>53</v>
      </c>
      <c r="XAL16" s="308" t="s">
        <v>53</v>
      </c>
      <c r="XAM16" s="308" t="s">
        <v>53</v>
      </c>
      <c r="XAN16" s="308" t="s">
        <v>53</v>
      </c>
      <c r="XAO16" s="308" t="s">
        <v>53</v>
      </c>
      <c r="XAP16" s="308" t="s">
        <v>53</v>
      </c>
      <c r="XAQ16" s="308" t="s">
        <v>53</v>
      </c>
      <c r="XAR16" s="308" t="s">
        <v>53</v>
      </c>
      <c r="XAS16" s="308" t="s">
        <v>53</v>
      </c>
      <c r="XAT16" s="308" t="s">
        <v>53</v>
      </c>
      <c r="XAU16" s="308" t="s">
        <v>53</v>
      </c>
      <c r="XAV16" s="308" t="s">
        <v>53</v>
      </c>
      <c r="XAW16" s="308" t="s">
        <v>53</v>
      </c>
      <c r="XAX16" s="308" t="s">
        <v>53</v>
      </c>
      <c r="XAY16" s="308" t="s">
        <v>53</v>
      </c>
      <c r="XAZ16" s="308" t="s">
        <v>53</v>
      </c>
      <c r="XBA16" s="308" t="s">
        <v>53</v>
      </c>
      <c r="XBB16" s="308" t="s">
        <v>53</v>
      </c>
      <c r="XBC16" s="308" t="s">
        <v>53</v>
      </c>
      <c r="XBD16" s="308" t="s">
        <v>53</v>
      </c>
      <c r="XBE16" s="308" t="s">
        <v>53</v>
      </c>
      <c r="XBF16" s="308" t="s">
        <v>53</v>
      </c>
      <c r="XBG16" s="308" t="s">
        <v>53</v>
      </c>
      <c r="XBH16" s="308" t="s">
        <v>53</v>
      </c>
      <c r="XBI16" s="308" t="s">
        <v>53</v>
      </c>
      <c r="XBJ16" s="308" t="s">
        <v>53</v>
      </c>
      <c r="XBK16" s="308" t="s">
        <v>53</v>
      </c>
      <c r="XBL16" s="308" t="s">
        <v>53</v>
      </c>
      <c r="XBM16" s="308" t="s">
        <v>53</v>
      </c>
      <c r="XBN16" s="308" t="s">
        <v>53</v>
      </c>
      <c r="XBO16" s="308" t="s">
        <v>53</v>
      </c>
      <c r="XBP16" s="308" t="s">
        <v>53</v>
      </c>
      <c r="XBQ16" s="308" t="s">
        <v>53</v>
      </c>
      <c r="XBR16" s="308" t="s">
        <v>53</v>
      </c>
      <c r="XBS16" s="308" t="s">
        <v>53</v>
      </c>
      <c r="XBT16" s="308" t="s">
        <v>53</v>
      </c>
      <c r="XBU16" s="308" t="s">
        <v>53</v>
      </c>
      <c r="XBV16" s="308" t="s">
        <v>53</v>
      </c>
      <c r="XBW16" s="308" t="s">
        <v>53</v>
      </c>
      <c r="XBX16" s="308" t="s">
        <v>53</v>
      </c>
      <c r="XBY16" s="308" t="s">
        <v>53</v>
      </c>
      <c r="XBZ16" s="308" t="s">
        <v>53</v>
      </c>
      <c r="XCA16" s="308" t="s">
        <v>53</v>
      </c>
      <c r="XCB16" s="308" t="s">
        <v>53</v>
      </c>
      <c r="XCC16" s="308" t="s">
        <v>53</v>
      </c>
      <c r="XCD16" s="308" t="s">
        <v>53</v>
      </c>
      <c r="XCE16" s="308" t="s">
        <v>53</v>
      </c>
      <c r="XCF16" s="308" t="s">
        <v>53</v>
      </c>
      <c r="XCG16" s="308" t="s">
        <v>53</v>
      </c>
      <c r="XCH16" s="308" t="s">
        <v>53</v>
      </c>
      <c r="XCI16" s="308" t="s">
        <v>53</v>
      </c>
      <c r="XCJ16" s="308" t="s">
        <v>53</v>
      </c>
      <c r="XCK16" s="308" t="s">
        <v>53</v>
      </c>
      <c r="XCL16" s="308" t="s">
        <v>53</v>
      </c>
      <c r="XCM16" s="308" t="s">
        <v>53</v>
      </c>
      <c r="XCN16" s="308" t="s">
        <v>53</v>
      </c>
      <c r="XCO16" s="308" t="s">
        <v>53</v>
      </c>
      <c r="XCP16" s="308" t="s">
        <v>53</v>
      </c>
      <c r="XCQ16" s="308" t="s">
        <v>53</v>
      </c>
      <c r="XCR16" s="308" t="s">
        <v>53</v>
      </c>
      <c r="XCS16" s="308" t="s">
        <v>53</v>
      </c>
      <c r="XCT16" s="308" t="s">
        <v>53</v>
      </c>
      <c r="XCU16" s="308" t="s">
        <v>53</v>
      </c>
      <c r="XCV16" s="308" t="s">
        <v>53</v>
      </c>
      <c r="XCW16" s="308" t="s">
        <v>53</v>
      </c>
      <c r="XCX16" s="308" t="s">
        <v>53</v>
      </c>
      <c r="XCY16" s="308" t="s">
        <v>53</v>
      </c>
      <c r="XCZ16" s="308" t="s">
        <v>53</v>
      </c>
      <c r="XDA16" s="308" t="s">
        <v>53</v>
      </c>
      <c r="XDB16" s="308" t="s">
        <v>53</v>
      </c>
      <c r="XDC16" s="308" t="s">
        <v>53</v>
      </c>
      <c r="XDD16" s="308" t="s">
        <v>53</v>
      </c>
      <c r="XDE16" s="308" t="s">
        <v>53</v>
      </c>
      <c r="XDF16" s="308" t="s">
        <v>53</v>
      </c>
      <c r="XDG16" s="308" t="s">
        <v>53</v>
      </c>
      <c r="XDH16" s="308" t="s">
        <v>53</v>
      </c>
      <c r="XDI16" s="308" t="s">
        <v>53</v>
      </c>
      <c r="XDJ16" s="308" t="s">
        <v>53</v>
      </c>
      <c r="XDK16" s="308" t="s">
        <v>53</v>
      </c>
      <c r="XDL16" s="308" t="s">
        <v>53</v>
      </c>
      <c r="XDM16" s="308" t="s">
        <v>53</v>
      </c>
      <c r="XDN16" s="308" t="s">
        <v>53</v>
      </c>
      <c r="XDO16" s="308" t="s">
        <v>53</v>
      </c>
      <c r="XDP16" s="308" t="s">
        <v>53</v>
      </c>
      <c r="XDQ16" s="308" t="s">
        <v>53</v>
      </c>
      <c r="XDR16" s="308" t="s">
        <v>53</v>
      </c>
      <c r="XDS16" s="308" t="s">
        <v>53</v>
      </c>
      <c r="XDT16" s="308" t="s">
        <v>53</v>
      </c>
      <c r="XDU16" s="308" t="s">
        <v>53</v>
      </c>
      <c r="XDV16" s="308" t="s">
        <v>53</v>
      </c>
      <c r="XDW16" s="308" t="s">
        <v>53</v>
      </c>
      <c r="XDX16" s="308" t="s">
        <v>53</v>
      </c>
      <c r="XDY16" s="308" t="s">
        <v>53</v>
      </c>
      <c r="XDZ16" s="308" t="s">
        <v>53</v>
      </c>
      <c r="XEA16" s="308" t="s">
        <v>53</v>
      </c>
      <c r="XEB16" s="308" t="s">
        <v>53</v>
      </c>
      <c r="XEC16" s="308" t="s">
        <v>53</v>
      </c>
      <c r="XED16" s="308" t="s">
        <v>53</v>
      </c>
      <c r="XEE16" s="308" t="s">
        <v>53</v>
      </c>
      <c r="XEF16" s="308" t="s">
        <v>53</v>
      </c>
      <c r="XEG16" s="308" t="s">
        <v>53</v>
      </c>
      <c r="XEH16" s="308" t="s">
        <v>53</v>
      </c>
      <c r="XEI16" s="308" t="s">
        <v>53</v>
      </c>
      <c r="XEJ16" s="308" t="s">
        <v>53</v>
      </c>
      <c r="XEK16" s="308" t="s">
        <v>53</v>
      </c>
      <c r="XEL16" s="308" t="s">
        <v>53</v>
      </c>
      <c r="XEM16" s="308" t="s">
        <v>53</v>
      </c>
      <c r="XEN16" s="308" t="s">
        <v>53</v>
      </c>
      <c r="XEO16" s="308" t="s">
        <v>53</v>
      </c>
      <c r="XEP16" s="308" t="s">
        <v>53</v>
      </c>
      <c r="XEQ16" s="308" t="s">
        <v>53</v>
      </c>
      <c r="XER16" s="308" t="s">
        <v>53</v>
      </c>
      <c r="XES16" s="308" t="s">
        <v>53</v>
      </c>
      <c r="XET16" s="308" t="s">
        <v>53</v>
      </c>
      <c r="XEU16" s="308" t="s">
        <v>53</v>
      </c>
      <c r="XEV16" s="308" t="s">
        <v>53</v>
      </c>
      <c r="XEW16" s="308" t="s">
        <v>53</v>
      </c>
      <c r="XEX16" s="308" t="s">
        <v>53</v>
      </c>
      <c r="XEY16" s="308" t="s">
        <v>53</v>
      </c>
      <c r="XEZ16" s="308" t="s">
        <v>53</v>
      </c>
      <c r="XFA16" s="308" t="s">
        <v>53</v>
      </c>
      <c r="XFB16" s="308" t="s">
        <v>53</v>
      </c>
      <c r="XFC16" s="308" t="s">
        <v>53</v>
      </c>
      <c r="XFD16" s="308" t="s">
        <v>53</v>
      </c>
    </row>
    <row r="17" spans="1:243" s="308" customFormat="1" ht="10" x14ac:dyDescent="0.2">
      <c r="A17" s="308" t="s">
        <v>138</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row>
    <row r="18" spans="1:243"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row>
    <row r="19" spans="1:243" s="313" customFormat="1" ht="18.75" customHeight="1" x14ac:dyDescent="0.35">
      <c r="A19" s="311" t="s">
        <v>54</v>
      </c>
      <c r="B19" s="317" t="s">
        <v>14</v>
      </c>
      <c r="C19" s="317" t="s">
        <v>15</v>
      </c>
      <c r="D19" s="317" t="s">
        <v>16</v>
      </c>
      <c r="E19" s="317" t="s">
        <v>17</v>
      </c>
      <c r="F19" s="317" t="s">
        <v>18</v>
      </c>
      <c r="G19" s="317" t="s">
        <v>19</v>
      </c>
      <c r="H19" s="317" t="s">
        <v>20</v>
      </c>
      <c r="I19" s="317" t="s">
        <v>21</v>
      </c>
      <c r="J19" s="317" t="s">
        <v>22</v>
      </c>
      <c r="K19" s="317" t="s">
        <v>23</v>
      </c>
      <c r="L19" s="317" t="s">
        <v>24</v>
      </c>
      <c r="M19" s="317" t="s">
        <v>39</v>
      </c>
      <c r="N19" s="317" t="s">
        <v>41</v>
      </c>
      <c r="O19" s="317" t="s">
        <v>43</v>
      </c>
      <c r="P19" s="317" t="s">
        <v>110</v>
      </c>
      <c r="Q19" s="317" t="s">
        <v>113</v>
      </c>
      <c r="R19" s="317" t="s">
        <v>118</v>
      </c>
      <c r="S19" s="317" t="s">
        <v>120</v>
      </c>
      <c r="T19" s="317" t="s">
        <v>136</v>
      </c>
      <c r="U19" s="317" t="s">
        <v>296</v>
      </c>
      <c r="V19" s="317" t="s">
        <v>315</v>
      </c>
      <c r="W19" s="317" t="s">
        <v>319</v>
      </c>
      <c r="X19" s="317" t="s">
        <v>321</v>
      </c>
      <c r="Y19" s="317" t="s">
        <v>337</v>
      </c>
      <c r="Z19" s="317" t="s">
        <v>343</v>
      </c>
      <c r="AA19" s="317" t="s">
        <v>364</v>
      </c>
      <c r="AB19" s="317" t="s">
        <v>368</v>
      </c>
      <c r="AC19" s="317" t="s">
        <v>373</v>
      </c>
      <c r="AD19" s="317" t="s">
        <v>378</v>
      </c>
      <c r="AE19" s="317" t="s">
        <v>400</v>
      </c>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3"/>
      <c r="GA19" s="413"/>
      <c r="GB19" s="413"/>
      <c r="GC19" s="413"/>
      <c r="GD19" s="413"/>
      <c r="GE19" s="413"/>
      <c r="GF19" s="413"/>
      <c r="GG19" s="413"/>
      <c r="GH19" s="413"/>
      <c r="GI19" s="413"/>
      <c r="GJ19" s="413"/>
      <c r="GK19" s="413"/>
      <c r="GL19" s="413"/>
      <c r="GM19" s="413"/>
      <c r="GN19" s="413"/>
      <c r="GO19" s="413"/>
      <c r="GP19" s="413"/>
      <c r="GQ19" s="413"/>
      <c r="GR19" s="413"/>
      <c r="GS19" s="413"/>
      <c r="GT19" s="413"/>
      <c r="GU19" s="413"/>
      <c r="GV19" s="413"/>
      <c r="GW19" s="413"/>
      <c r="GX19" s="413"/>
      <c r="GY19" s="413"/>
      <c r="GZ19" s="413"/>
      <c r="HA19" s="413"/>
      <c r="HB19" s="413"/>
      <c r="HC19" s="413"/>
      <c r="HD19" s="413"/>
      <c r="HE19" s="413"/>
      <c r="HF19" s="413"/>
      <c r="HG19" s="413"/>
      <c r="HH19" s="413"/>
      <c r="HI19" s="413"/>
      <c r="HJ19" s="413"/>
      <c r="HK19" s="413"/>
      <c r="HL19" s="413"/>
      <c r="HM19" s="413"/>
      <c r="HN19" s="413"/>
      <c r="HO19" s="413"/>
      <c r="HP19" s="413"/>
      <c r="HQ19" s="413"/>
      <c r="HR19" s="413"/>
      <c r="HS19" s="413"/>
      <c r="HT19" s="413"/>
      <c r="HU19" s="413"/>
      <c r="HV19" s="413"/>
      <c r="HW19" s="413"/>
      <c r="HX19" s="413"/>
      <c r="HY19" s="413"/>
      <c r="HZ19" s="413"/>
      <c r="IA19" s="413"/>
      <c r="IB19" s="413"/>
      <c r="IC19" s="413"/>
      <c r="ID19" s="413"/>
      <c r="IE19" s="413"/>
      <c r="IF19" s="413"/>
      <c r="IG19" s="413"/>
      <c r="IH19" s="413"/>
      <c r="II19" s="413"/>
    </row>
    <row r="20" spans="1:243"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row>
    <row r="21" spans="1:243"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row>
    <row r="22" spans="1:243"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row>
    <row r="23" spans="1:243"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row>
    <row r="24" spans="1:243"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row>
    <row r="25" spans="1:243"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row>
    <row r="26" spans="1:243"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row>
    <row r="27" spans="1:243"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row>
    <row r="28" spans="1:243"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row>
    <row r="29" spans="1:243"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row>
    <row r="30" spans="1:243"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row>
    <row r="31" spans="1:243"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row>
    <row r="32" spans="1:243"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4"/>
      <c r="DY32" s="414"/>
      <c r="DZ32" s="414"/>
      <c r="EA32" s="414"/>
      <c r="EB32" s="414"/>
      <c r="EC32" s="414"/>
      <c r="ED32" s="414"/>
      <c r="EE32" s="414"/>
      <c r="EF32" s="414"/>
      <c r="EG32" s="414"/>
      <c r="EH32" s="414"/>
      <c r="EI32" s="414"/>
      <c r="EJ32" s="414"/>
      <c r="EK32" s="414"/>
      <c r="EL32" s="414"/>
      <c r="EM32" s="414"/>
      <c r="EN32" s="414"/>
      <c r="EO32" s="414"/>
      <c r="EP32" s="414"/>
      <c r="EQ32" s="414"/>
      <c r="ER32" s="414"/>
      <c r="ES32" s="414"/>
      <c r="ET32" s="414"/>
      <c r="EU32" s="414"/>
      <c r="EV32" s="414"/>
      <c r="EW32" s="414"/>
      <c r="EX32" s="414"/>
      <c r="EY32" s="414"/>
      <c r="EZ32" s="414"/>
      <c r="FA32" s="414"/>
      <c r="FB32" s="414"/>
      <c r="FC32" s="414"/>
      <c r="FD32" s="414"/>
      <c r="FE32" s="414"/>
      <c r="FF32" s="414"/>
      <c r="FG32" s="414"/>
      <c r="FH32" s="414"/>
      <c r="FI32" s="414"/>
      <c r="FJ32" s="414"/>
      <c r="FK32" s="414"/>
      <c r="FL32" s="414"/>
      <c r="FM32" s="414"/>
      <c r="FN32" s="414"/>
      <c r="FO32" s="414"/>
      <c r="FP32" s="414"/>
      <c r="FQ32" s="414"/>
      <c r="FR32" s="414"/>
      <c r="FS32" s="414"/>
      <c r="FT32" s="414"/>
      <c r="FU32" s="414"/>
      <c r="FV32" s="414"/>
      <c r="FW32" s="414"/>
      <c r="FX32" s="414"/>
      <c r="FY32" s="41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row>
    <row r="33" spans="1:243"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row>
    <row r="34" spans="1:243"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row>
    <row r="35" spans="1:243"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row>
    <row r="36" spans="1:243"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row>
    <row r="37" spans="1:243"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row>
    <row r="38" spans="1:243"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row>
    <row r="39" spans="1:243"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row>
    <row r="40" spans="1:243"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row>
    <row r="41" spans="1:243"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row>
    <row r="42" spans="1:243"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row>
    <row r="43" spans="1:243"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row>
    <row r="44" spans="1:243"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4"/>
      <c r="DP44" s="414"/>
      <c r="DQ44" s="414"/>
      <c r="DR44" s="414"/>
      <c r="DS44" s="414"/>
      <c r="DT44" s="414"/>
      <c r="DU44" s="414"/>
      <c r="DV44" s="414"/>
      <c r="DW44" s="414"/>
      <c r="DX44" s="414"/>
      <c r="DY44" s="414"/>
      <c r="DZ44" s="414"/>
      <c r="EA44" s="414"/>
      <c r="EB44" s="414"/>
      <c r="EC44" s="414"/>
      <c r="ED44" s="414"/>
      <c r="EE44" s="414"/>
      <c r="EF44" s="414"/>
      <c r="EG44" s="414"/>
      <c r="EH44" s="414"/>
      <c r="EI44" s="414"/>
      <c r="EJ44" s="414"/>
      <c r="EK44" s="414"/>
      <c r="EL44" s="414"/>
      <c r="EM44" s="414"/>
      <c r="EN44" s="414"/>
      <c r="EO44" s="414"/>
      <c r="EP44" s="414"/>
      <c r="EQ44" s="414"/>
      <c r="ER44" s="414"/>
      <c r="ES44" s="414"/>
      <c r="ET44" s="414"/>
      <c r="EU44" s="414"/>
      <c r="EV44" s="414"/>
      <c r="EW44" s="414"/>
      <c r="EX44" s="414"/>
      <c r="EY44" s="414"/>
      <c r="EZ44" s="414"/>
      <c r="FA44" s="414"/>
      <c r="FB44" s="414"/>
      <c r="FC44" s="414"/>
      <c r="FD44" s="414"/>
      <c r="FE44" s="414"/>
      <c r="FF44" s="414"/>
      <c r="FG44" s="414"/>
      <c r="FH44" s="414"/>
      <c r="FI44" s="414"/>
      <c r="FJ44" s="414"/>
      <c r="FK44" s="414"/>
      <c r="FL44" s="414"/>
      <c r="FM44" s="414"/>
      <c r="FN44" s="414"/>
      <c r="FO44" s="414"/>
      <c r="FP44" s="414"/>
      <c r="FQ44" s="414"/>
      <c r="FR44" s="414"/>
      <c r="FS44" s="414"/>
      <c r="FT44" s="414"/>
      <c r="FU44" s="414"/>
      <c r="FV44" s="414"/>
      <c r="FW44" s="414"/>
      <c r="FX44" s="414"/>
      <c r="FY44" s="414"/>
    </row>
    <row r="45" spans="1:243"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row>
    <row r="46" spans="1:243"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row>
    <row r="47" spans="1:243"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row>
    <row r="48" spans="1:243"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row>
    <row r="49" spans="1:243"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row>
    <row r="50" spans="1:243"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row>
    <row r="51" spans="1:243"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row>
    <row r="52" spans="1:243"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row>
    <row r="53" spans="1:243"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row>
    <row r="54" spans="1:243"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row>
    <row r="55" spans="1:243"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row>
    <row r="56" spans="1:243"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4"/>
      <c r="CX56" s="414"/>
      <c r="CY56" s="414"/>
      <c r="CZ56" s="414"/>
      <c r="DA56" s="414"/>
      <c r="DB56" s="414"/>
      <c r="DC56" s="414"/>
      <c r="DD56" s="414"/>
      <c r="DE56" s="414"/>
      <c r="DF56" s="414"/>
      <c r="DG56" s="414"/>
      <c r="DH56" s="414"/>
      <c r="DI56" s="414"/>
      <c r="DJ56" s="414"/>
      <c r="DK56" s="414"/>
      <c r="DL56" s="414"/>
      <c r="DM56" s="414"/>
      <c r="DN56" s="414"/>
      <c r="DO56" s="414"/>
      <c r="DP56" s="414"/>
      <c r="DQ56" s="414"/>
      <c r="DR56" s="414"/>
      <c r="DS56" s="414"/>
      <c r="DT56" s="414"/>
      <c r="DU56" s="414"/>
      <c r="DV56" s="414"/>
      <c r="DW56" s="414"/>
      <c r="DX56" s="414"/>
      <c r="DY56" s="414"/>
      <c r="DZ56" s="414"/>
      <c r="EA56" s="414"/>
      <c r="EB56" s="414"/>
      <c r="EC56" s="414"/>
      <c r="ED56" s="414"/>
      <c r="EE56" s="414"/>
      <c r="EF56" s="414"/>
      <c r="EG56" s="414"/>
      <c r="EH56" s="414"/>
      <c r="EI56" s="414"/>
      <c r="EJ56" s="414"/>
      <c r="EK56" s="414"/>
      <c r="EL56" s="414"/>
      <c r="EM56" s="414"/>
      <c r="EN56" s="414"/>
      <c r="EO56" s="414"/>
      <c r="EP56" s="414"/>
      <c r="EQ56" s="414"/>
      <c r="ER56" s="414"/>
      <c r="ES56" s="414"/>
      <c r="ET56" s="414"/>
      <c r="EU56" s="414"/>
      <c r="EV56" s="414"/>
      <c r="EW56" s="414"/>
      <c r="EX56" s="414"/>
      <c r="EY56" s="414"/>
      <c r="EZ56" s="414"/>
      <c r="FA56" s="414"/>
      <c r="FB56" s="414"/>
      <c r="FC56" s="414"/>
      <c r="FD56" s="414"/>
      <c r="FE56" s="414"/>
      <c r="FF56" s="414"/>
      <c r="FG56" s="414"/>
      <c r="FH56" s="414"/>
      <c r="FI56" s="414"/>
      <c r="FJ56" s="414"/>
      <c r="FK56" s="414"/>
      <c r="FL56" s="414"/>
      <c r="FM56" s="414"/>
      <c r="FN56" s="414"/>
      <c r="FO56" s="414"/>
      <c r="FP56" s="414"/>
      <c r="FQ56" s="414"/>
      <c r="FR56" s="414"/>
      <c r="FS56" s="414"/>
      <c r="FT56" s="414"/>
      <c r="FU56" s="414"/>
      <c r="FV56" s="414"/>
      <c r="FW56" s="414"/>
      <c r="FX56" s="414"/>
      <c r="FY56" s="41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row>
    <row r="57" spans="1:243"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row>
    <row r="58" spans="1:243"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row>
    <row r="59" spans="1:243"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row>
    <row r="60" spans="1:243"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row>
    <row r="61" spans="1:243"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row>
    <row r="62" spans="1:243"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row>
    <row r="63" spans="1:243"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row>
    <row r="64" spans="1:243"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row>
    <row r="65" spans="1:243"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row>
    <row r="66" spans="1:243"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row>
    <row r="67" spans="1:243"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row>
    <row r="68" spans="1:243"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c r="CB68" s="414"/>
      <c r="CC68" s="414"/>
      <c r="CD68" s="414"/>
      <c r="CE68" s="414"/>
      <c r="CF68" s="414"/>
      <c r="CG68" s="414"/>
      <c r="CH68" s="414"/>
      <c r="CI68" s="414"/>
      <c r="CJ68" s="414"/>
      <c r="CK68" s="414"/>
      <c r="CL68" s="414"/>
      <c r="CM68" s="414"/>
      <c r="CN68" s="414"/>
      <c r="CO68" s="414"/>
      <c r="CP68" s="414"/>
      <c r="CQ68" s="414"/>
      <c r="CR68" s="414"/>
      <c r="CS68" s="414"/>
      <c r="CT68" s="414"/>
      <c r="CU68" s="414"/>
      <c r="CV68" s="414"/>
      <c r="CW68" s="414"/>
      <c r="CX68" s="414"/>
      <c r="CY68" s="414"/>
      <c r="CZ68" s="414"/>
      <c r="DA68" s="414"/>
      <c r="DB68" s="414"/>
      <c r="DC68" s="414"/>
      <c r="DD68" s="414"/>
      <c r="DE68" s="414"/>
      <c r="DF68" s="414"/>
      <c r="DG68" s="414"/>
      <c r="DH68" s="414"/>
      <c r="DI68" s="414"/>
      <c r="DJ68" s="414"/>
      <c r="DK68" s="414"/>
      <c r="DL68" s="414"/>
      <c r="DM68" s="414"/>
      <c r="DN68" s="414"/>
      <c r="DO68" s="414"/>
      <c r="DP68" s="414"/>
      <c r="DQ68" s="414"/>
      <c r="DR68" s="414"/>
      <c r="DS68" s="414"/>
      <c r="DT68" s="414"/>
      <c r="DU68" s="414"/>
      <c r="DV68" s="414"/>
      <c r="DW68" s="414"/>
      <c r="DX68" s="414"/>
      <c r="DY68" s="414"/>
      <c r="DZ68" s="414"/>
      <c r="EA68" s="414"/>
      <c r="EB68" s="414"/>
      <c r="EC68" s="414"/>
      <c r="ED68" s="414"/>
      <c r="EE68" s="414"/>
      <c r="EF68" s="414"/>
      <c r="EG68" s="414"/>
      <c r="EH68" s="414"/>
      <c r="EI68" s="414"/>
      <c r="EJ68" s="414"/>
      <c r="EK68" s="414"/>
      <c r="EL68" s="414"/>
      <c r="EM68" s="414"/>
      <c r="EN68" s="414"/>
      <c r="EO68" s="414"/>
      <c r="EP68" s="414"/>
      <c r="EQ68" s="414"/>
      <c r="ER68" s="414"/>
      <c r="ES68" s="414"/>
      <c r="ET68" s="414"/>
      <c r="EU68" s="414"/>
      <c r="EV68" s="414"/>
      <c r="EW68" s="414"/>
      <c r="EX68" s="414"/>
      <c r="EY68" s="414"/>
      <c r="EZ68" s="414"/>
      <c r="FA68" s="414"/>
      <c r="FB68" s="414"/>
      <c r="FC68" s="414"/>
      <c r="FD68" s="414"/>
      <c r="FE68" s="414"/>
      <c r="FF68" s="414"/>
      <c r="FG68" s="414"/>
      <c r="FH68" s="414"/>
      <c r="FI68" s="414"/>
      <c r="FJ68" s="414"/>
      <c r="FK68" s="414"/>
      <c r="FL68" s="414"/>
      <c r="FM68" s="414"/>
      <c r="FN68" s="414"/>
      <c r="FO68" s="414"/>
      <c r="FP68" s="414"/>
      <c r="FQ68" s="414"/>
      <c r="FR68" s="414"/>
      <c r="FS68" s="414"/>
      <c r="FT68" s="414"/>
      <c r="FU68" s="414"/>
      <c r="FV68" s="414"/>
      <c r="FW68" s="414"/>
      <c r="FX68" s="414"/>
      <c r="FY68" s="41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row>
    <row r="69" spans="1:243"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row>
    <row r="70" spans="1:243"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row>
    <row r="71" spans="1:243"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row>
    <row r="72" spans="1:243"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row>
    <row r="73" spans="1:243"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row>
    <row r="74" spans="1:243"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row>
    <row r="75" spans="1:243"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row>
    <row r="76" spans="1:243"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row>
    <row r="77" spans="1:243"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row>
    <row r="78" spans="1:243"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row>
    <row r="79" spans="1:243"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row>
    <row r="80" spans="1:243"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c r="CO80" s="414"/>
      <c r="CP80" s="414"/>
      <c r="CQ80" s="414"/>
      <c r="CR80" s="414"/>
      <c r="CS80" s="414"/>
      <c r="CT80" s="414"/>
      <c r="CU80" s="414"/>
      <c r="CV80" s="414"/>
      <c r="CW80" s="414"/>
      <c r="CX80" s="414"/>
      <c r="CY80" s="414"/>
      <c r="CZ80" s="414"/>
      <c r="DA80" s="414"/>
      <c r="DB80" s="414"/>
      <c r="DC80" s="414"/>
      <c r="DD80" s="414"/>
      <c r="DE80" s="414"/>
      <c r="DF80" s="414"/>
      <c r="DG80" s="414"/>
      <c r="DH80" s="414"/>
      <c r="DI80" s="414"/>
      <c r="DJ80" s="414"/>
      <c r="DK80" s="414"/>
      <c r="DL80" s="414"/>
      <c r="DM80" s="414"/>
      <c r="DN80" s="414"/>
      <c r="DO80" s="414"/>
      <c r="DP80" s="414"/>
      <c r="DQ80" s="414"/>
      <c r="DR80" s="414"/>
      <c r="DS80" s="414"/>
      <c r="DT80" s="414"/>
      <c r="DU80" s="414"/>
      <c r="DV80" s="414"/>
      <c r="DW80" s="414"/>
      <c r="DX80" s="414"/>
      <c r="DY80" s="414"/>
      <c r="DZ80" s="414"/>
      <c r="EA80" s="414"/>
      <c r="EB80" s="414"/>
      <c r="EC80" s="414"/>
      <c r="ED80" s="414"/>
      <c r="EE80" s="414"/>
      <c r="EF80" s="414"/>
      <c r="EG80" s="414"/>
      <c r="EH80" s="414"/>
      <c r="EI80" s="414"/>
      <c r="EJ80" s="414"/>
      <c r="EK80" s="414"/>
      <c r="EL80" s="414"/>
      <c r="EM80" s="414"/>
      <c r="EN80" s="414"/>
      <c r="EO80" s="414"/>
      <c r="EP80" s="414"/>
      <c r="EQ80" s="414"/>
      <c r="ER80" s="414"/>
      <c r="ES80" s="414"/>
      <c r="ET80" s="414"/>
      <c r="EU80" s="414"/>
      <c r="EV80" s="414"/>
      <c r="EW80" s="414"/>
      <c r="EX80" s="414"/>
      <c r="EY80" s="414"/>
      <c r="EZ80" s="414"/>
      <c r="FA80" s="414"/>
      <c r="FB80" s="414"/>
      <c r="FC80" s="414"/>
      <c r="FD80" s="414"/>
      <c r="FE80" s="414"/>
      <c r="FF80" s="414"/>
      <c r="FG80" s="414"/>
      <c r="FH80" s="414"/>
      <c r="FI80" s="414"/>
      <c r="FJ80" s="414"/>
      <c r="FK80" s="414"/>
      <c r="FL80" s="414"/>
      <c r="FM80" s="414"/>
      <c r="FN80" s="414"/>
      <c r="FO80" s="414"/>
      <c r="FP80" s="414"/>
      <c r="FQ80" s="414"/>
      <c r="FR80" s="414"/>
      <c r="FS80" s="414"/>
      <c r="FT80" s="414"/>
      <c r="FU80" s="414"/>
      <c r="FV80" s="414"/>
      <c r="FW80" s="414"/>
      <c r="FX80" s="414"/>
      <c r="FY80" s="41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row>
    <row r="81" spans="1:243"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row>
    <row r="82" spans="1:243"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row>
    <row r="83" spans="1:243"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row>
    <row r="84" spans="1:243"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row>
    <row r="85" spans="1:243"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row>
    <row r="86" spans="1:243"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row>
    <row r="87" spans="1:243"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row>
    <row r="88" spans="1:243"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row>
    <row r="89" spans="1:243"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row>
    <row r="90" spans="1:243"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row>
    <row r="91" spans="1:243"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row>
    <row r="92" spans="1:243"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4"/>
      <c r="BW92" s="414"/>
      <c r="BX92" s="414"/>
      <c r="BY92" s="414"/>
      <c r="BZ92" s="414"/>
      <c r="CA92" s="414"/>
      <c r="CB92" s="414"/>
      <c r="CC92" s="414"/>
      <c r="CD92" s="414"/>
      <c r="CE92" s="414"/>
      <c r="CF92" s="414"/>
      <c r="CG92" s="414"/>
      <c r="CH92" s="414"/>
      <c r="CI92" s="414"/>
      <c r="CJ92" s="414"/>
      <c r="CK92" s="414"/>
      <c r="CL92" s="414"/>
      <c r="CM92" s="414"/>
      <c r="CN92" s="414"/>
      <c r="CO92" s="414"/>
      <c r="CP92" s="414"/>
      <c r="CQ92" s="414"/>
      <c r="CR92" s="414"/>
      <c r="CS92" s="414"/>
      <c r="CT92" s="414"/>
      <c r="CU92" s="414"/>
      <c r="CV92" s="414"/>
      <c r="CW92" s="414"/>
      <c r="CX92" s="414"/>
      <c r="CY92" s="414"/>
      <c r="CZ92" s="414"/>
      <c r="DA92" s="414"/>
      <c r="DB92" s="414"/>
      <c r="DC92" s="414"/>
      <c r="DD92" s="414"/>
      <c r="DE92" s="414"/>
      <c r="DF92" s="414"/>
      <c r="DG92" s="414"/>
      <c r="DH92" s="414"/>
      <c r="DI92" s="414"/>
      <c r="DJ92" s="414"/>
      <c r="DK92" s="41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14"/>
      <c r="EU92" s="414"/>
      <c r="EV92" s="414"/>
      <c r="EW92" s="414"/>
      <c r="EX92" s="414"/>
      <c r="EY92" s="414"/>
      <c r="EZ92" s="414"/>
      <c r="FA92" s="414"/>
      <c r="FB92" s="414"/>
      <c r="FC92" s="414"/>
      <c r="FD92" s="414"/>
      <c r="FE92" s="414"/>
      <c r="FF92" s="414"/>
      <c r="FG92" s="414"/>
      <c r="FH92" s="414"/>
      <c r="FI92" s="414"/>
      <c r="FJ92" s="414"/>
      <c r="FK92" s="414"/>
      <c r="FL92" s="414"/>
      <c r="FM92" s="414"/>
      <c r="FN92" s="414"/>
      <c r="FO92" s="414"/>
      <c r="FP92" s="414"/>
      <c r="FQ92" s="414"/>
      <c r="FR92" s="414"/>
      <c r="FS92" s="414"/>
      <c r="FT92" s="414"/>
      <c r="FU92" s="414"/>
      <c r="FV92" s="414"/>
      <c r="FW92" s="414"/>
      <c r="FX92" s="414"/>
      <c r="FY92" s="41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row>
    <row r="93" spans="1:243"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row>
    <row r="94" spans="1:243"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row>
    <row r="95" spans="1:243"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row>
    <row r="96" spans="1:243"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row>
    <row r="97" spans="1:243"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row>
    <row r="98" spans="1:243"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row>
    <row r="99" spans="1:243"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row>
    <row r="100" spans="1:243"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row>
    <row r="101" spans="1:243"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row>
    <row r="102" spans="1:243"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row>
    <row r="103" spans="1:243"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row>
    <row r="104" spans="1:243" x14ac:dyDescent="0.25">
      <c r="A104" s="86" t="s">
        <v>367</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4"/>
      <c r="BY104" s="414"/>
      <c r="BZ104" s="414"/>
      <c r="CA104" s="414"/>
      <c r="CB104" s="414"/>
      <c r="CC104" s="414"/>
      <c r="CD104" s="414"/>
      <c r="CE104" s="414"/>
      <c r="CF104" s="414"/>
      <c r="CG104" s="414"/>
      <c r="CH104" s="414"/>
      <c r="CI104" s="414"/>
      <c r="CJ104" s="414"/>
      <c r="CK104" s="414"/>
      <c r="CL104" s="414"/>
      <c r="CM104" s="414"/>
      <c r="CN104" s="414"/>
      <c r="CO104" s="414"/>
      <c r="CP104" s="414"/>
      <c r="CQ104" s="414"/>
      <c r="CR104" s="414"/>
      <c r="CS104" s="414"/>
      <c r="CT104" s="414"/>
      <c r="CU104" s="414"/>
      <c r="CV104" s="414"/>
      <c r="CW104" s="414"/>
      <c r="CX104" s="414"/>
      <c r="CY104" s="414"/>
      <c r="CZ104" s="414"/>
      <c r="DA104" s="414"/>
      <c r="DB104" s="414"/>
      <c r="DC104" s="414"/>
      <c r="DD104" s="414"/>
      <c r="DE104" s="414"/>
      <c r="DF104" s="414"/>
      <c r="DG104" s="414"/>
      <c r="DH104" s="414"/>
      <c r="DI104" s="414"/>
      <c r="DJ104" s="414"/>
      <c r="DK104" s="414"/>
      <c r="DL104" s="414"/>
      <c r="DM104" s="414"/>
      <c r="DN104" s="414"/>
      <c r="DO104" s="414"/>
      <c r="DP104" s="414"/>
      <c r="DQ104" s="414"/>
      <c r="DR104" s="414"/>
      <c r="DS104" s="414"/>
      <c r="DT104" s="414"/>
      <c r="DU104" s="414"/>
      <c r="DV104" s="414"/>
      <c r="DW104" s="414"/>
      <c r="DX104" s="414"/>
      <c r="DY104" s="414"/>
      <c r="DZ104" s="414"/>
      <c r="EA104" s="414"/>
      <c r="EB104" s="414"/>
      <c r="EC104" s="414"/>
      <c r="ED104" s="414"/>
      <c r="EE104" s="414"/>
      <c r="EF104" s="414"/>
      <c r="EG104" s="414"/>
      <c r="EH104" s="414"/>
      <c r="EI104" s="414"/>
      <c r="EJ104" s="414"/>
      <c r="EK104" s="414"/>
      <c r="EL104" s="414"/>
      <c r="EM104" s="414"/>
      <c r="EN104" s="414"/>
      <c r="EO104" s="414"/>
      <c r="EP104" s="414"/>
      <c r="EQ104" s="414"/>
      <c r="ER104" s="414"/>
      <c r="ES104" s="414"/>
      <c r="ET104" s="414"/>
      <c r="EU104" s="414"/>
      <c r="EV104" s="414"/>
      <c r="EW104" s="414"/>
      <c r="EX104" s="414"/>
      <c r="EY104" s="414"/>
      <c r="EZ104" s="414"/>
      <c r="FA104" s="414"/>
      <c r="FB104" s="414"/>
      <c r="FC104" s="414"/>
      <c r="FD104" s="414"/>
      <c r="FE104" s="414"/>
      <c r="FF104" s="414"/>
      <c r="FG104" s="414"/>
      <c r="FH104" s="414"/>
      <c r="FI104" s="414"/>
      <c r="FJ104" s="414"/>
      <c r="FK104" s="414"/>
      <c r="FL104" s="414"/>
      <c r="FM104" s="414"/>
      <c r="FN104" s="414"/>
      <c r="FO104" s="414"/>
      <c r="FP104" s="414"/>
      <c r="FQ104" s="414"/>
      <c r="FR104" s="414"/>
      <c r="FS104" s="414"/>
      <c r="FT104" s="414"/>
      <c r="FU104" s="414"/>
      <c r="FV104" s="414"/>
      <c r="FW104" s="414"/>
      <c r="FX104" s="414"/>
      <c r="FY104" s="414"/>
    </row>
    <row r="105" spans="1:243"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row>
    <row r="106" spans="1:243"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row>
    <row r="107" spans="1:243"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row>
    <row r="108" spans="1:243"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row>
    <row r="109" spans="1:243"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row>
    <row r="110" spans="1:243"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row>
    <row r="111" spans="1:243"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row>
    <row r="112" spans="1:243"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row>
    <row r="113" spans="1:181"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row>
    <row r="114" spans="1:181"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row>
    <row r="116" spans="1:181" x14ac:dyDescent="0.25">
      <c r="A116" s="86" t="s">
        <v>330</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4"/>
      <c r="CN116" s="414"/>
      <c r="CO116" s="414"/>
      <c r="CP116" s="414"/>
      <c r="CQ116" s="414"/>
      <c r="CR116" s="414"/>
      <c r="CS116" s="414"/>
      <c r="CT116" s="414"/>
      <c r="CU116" s="414"/>
      <c r="CV116" s="414"/>
      <c r="CW116" s="414"/>
      <c r="CX116" s="414"/>
      <c r="CY116" s="414"/>
      <c r="CZ116" s="414"/>
      <c r="DA116" s="414"/>
      <c r="DB116" s="414"/>
      <c r="DC116" s="414"/>
      <c r="DD116" s="414"/>
      <c r="DE116" s="414"/>
      <c r="DF116" s="414"/>
      <c r="DG116" s="414"/>
      <c r="DH116" s="414"/>
      <c r="DI116" s="414"/>
      <c r="DJ116" s="414"/>
      <c r="DK116" s="414"/>
      <c r="DL116" s="414"/>
      <c r="DM116" s="414"/>
      <c r="DN116" s="414"/>
      <c r="DO116" s="414"/>
      <c r="DP116" s="414"/>
      <c r="DQ116" s="414"/>
      <c r="DR116" s="414"/>
      <c r="DS116" s="414"/>
      <c r="DT116" s="414"/>
      <c r="DU116" s="414"/>
      <c r="DV116" s="414"/>
      <c r="DW116" s="414"/>
      <c r="DX116" s="414"/>
      <c r="DY116" s="414"/>
      <c r="DZ116" s="414"/>
      <c r="EA116" s="414"/>
      <c r="EB116" s="414"/>
      <c r="EC116" s="414"/>
      <c r="ED116" s="414"/>
      <c r="EE116" s="414"/>
      <c r="EF116" s="414"/>
      <c r="EG116" s="414"/>
      <c r="EH116" s="414"/>
      <c r="EI116" s="414"/>
      <c r="EJ116" s="414"/>
      <c r="EK116" s="414"/>
      <c r="EL116" s="414"/>
      <c r="EM116" s="414"/>
      <c r="EN116" s="414"/>
      <c r="EO116" s="414"/>
      <c r="EP116" s="414"/>
      <c r="EQ116" s="414"/>
      <c r="ER116" s="414"/>
      <c r="ES116" s="414"/>
      <c r="ET116" s="414"/>
      <c r="EU116" s="414"/>
      <c r="EV116" s="414"/>
      <c r="EW116" s="414"/>
      <c r="EX116" s="414"/>
      <c r="EY116" s="414"/>
      <c r="EZ116" s="414"/>
      <c r="FA116" s="414"/>
      <c r="FB116" s="414"/>
      <c r="FC116" s="414"/>
      <c r="FD116" s="414"/>
      <c r="FE116" s="414"/>
      <c r="FF116" s="414"/>
      <c r="FG116" s="414"/>
      <c r="FH116" s="414"/>
      <c r="FI116" s="414"/>
      <c r="FJ116" s="414"/>
      <c r="FK116" s="414"/>
      <c r="FL116" s="414"/>
      <c r="FM116" s="414"/>
      <c r="FN116" s="414"/>
      <c r="FO116" s="414"/>
      <c r="FP116" s="414"/>
      <c r="FQ116" s="414"/>
      <c r="FR116" s="414"/>
      <c r="FS116" s="414"/>
      <c r="FT116" s="414"/>
      <c r="FU116" s="414"/>
      <c r="FV116" s="414"/>
      <c r="FW116" s="414"/>
      <c r="FX116" s="414"/>
      <c r="FY116" s="414"/>
    </row>
    <row r="117" spans="1:181"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row>
    <row r="118" spans="1:181"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c r="AD118" s="90"/>
      <c r="AE118" s="90"/>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row>
    <row r="119" spans="1:181"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row>
    <row r="120" spans="1:181"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row>
    <row r="121" spans="1:181"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c r="AD121" s="90"/>
      <c r="AE121" s="90"/>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row>
    <row r="122" spans="1:181"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row>
    <row r="123" spans="1:181"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row>
    <row r="124" spans="1:181"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c r="AD124" s="90"/>
      <c r="AE124" s="90"/>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row>
    <row r="125" spans="1:181"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row>
    <row r="126" spans="1:181"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c r="AD126" s="28"/>
      <c r="AE126" s="2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row>
    <row r="128" spans="1:181" x14ac:dyDescent="0.25">
      <c r="A128" s="86" t="s">
        <v>331</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414"/>
      <c r="AG128" s="414"/>
      <c r="AH128" s="414"/>
      <c r="AI128" s="414"/>
      <c r="AJ128" s="414"/>
      <c r="AK128" s="414"/>
      <c r="AL128" s="414"/>
      <c r="AM128" s="414"/>
      <c r="AN128" s="414"/>
      <c r="AO128" s="414"/>
      <c r="AP128" s="414"/>
      <c r="AQ128" s="414"/>
      <c r="AR128" s="414"/>
      <c r="AS128" s="414"/>
      <c r="AT128" s="414"/>
      <c r="AU128" s="414"/>
      <c r="AV128" s="414"/>
      <c r="AW128" s="414"/>
      <c r="AX128" s="414"/>
      <c r="AY128" s="414"/>
      <c r="AZ128" s="414"/>
      <c r="BA128" s="414"/>
      <c r="BB128" s="414"/>
      <c r="BC128" s="414"/>
      <c r="BD128" s="414"/>
      <c r="BE128" s="414"/>
      <c r="BF128" s="414"/>
      <c r="BG128" s="414"/>
      <c r="BH128" s="414"/>
      <c r="BI128" s="414"/>
      <c r="BJ128" s="414"/>
      <c r="BK128" s="414"/>
      <c r="BL128" s="414"/>
      <c r="BM128" s="414"/>
      <c r="BN128" s="414"/>
      <c r="BO128" s="414"/>
      <c r="BP128" s="414"/>
      <c r="BQ128" s="414"/>
      <c r="BR128" s="414"/>
      <c r="BS128" s="414"/>
      <c r="BT128" s="414"/>
      <c r="BU128" s="414"/>
      <c r="BV128" s="414"/>
      <c r="BW128" s="414"/>
      <c r="BX128" s="414"/>
      <c r="BY128" s="414"/>
      <c r="BZ128" s="414"/>
      <c r="CA128" s="414"/>
      <c r="CB128" s="414"/>
      <c r="CC128" s="414"/>
      <c r="CD128" s="414"/>
      <c r="CE128" s="414"/>
      <c r="CF128" s="414"/>
      <c r="CG128" s="414"/>
      <c r="CH128" s="414"/>
      <c r="CI128" s="414"/>
      <c r="CJ128" s="414"/>
      <c r="CK128" s="414"/>
      <c r="CL128" s="414"/>
      <c r="CM128" s="414"/>
      <c r="CN128" s="414"/>
      <c r="CO128" s="414"/>
      <c r="CP128" s="414"/>
      <c r="CQ128" s="414"/>
      <c r="CR128" s="414"/>
      <c r="CS128" s="414"/>
      <c r="CT128" s="414"/>
      <c r="CU128" s="414"/>
      <c r="CV128" s="414"/>
      <c r="CW128" s="414"/>
      <c r="CX128" s="414"/>
      <c r="CY128" s="414"/>
      <c r="CZ128" s="414"/>
      <c r="DA128" s="414"/>
      <c r="DB128" s="414"/>
      <c r="DC128" s="414"/>
      <c r="DD128" s="414"/>
      <c r="DE128" s="414"/>
      <c r="DF128" s="414"/>
      <c r="DG128" s="414"/>
      <c r="DH128" s="414"/>
      <c r="DI128" s="414"/>
      <c r="DJ128" s="414"/>
      <c r="DK128" s="414"/>
      <c r="DL128" s="414"/>
      <c r="DM128" s="414"/>
      <c r="DN128" s="414"/>
      <c r="DO128" s="414"/>
      <c r="DP128" s="414"/>
      <c r="DQ128" s="414"/>
      <c r="DR128" s="414"/>
      <c r="DS128" s="414"/>
      <c r="DT128" s="414"/>
      <c r="DU128" s="414"/>
      <c r="DV128" s="414"/>
      <c r="DW128" s="414"/>
      <c r="DX128" s="414"/>
      <c r="DY128" s="414"/>
      <c r="DZ128" s="414"/>
      <c r="EA128" s="414"/>
      <c r="EB128" s="414"/>
      <c r="EC128" s="414"/>
      <c r="ED128" s="414"/>
      <c r="EE128" s="414"/>
      <c r="EF128" s="414"/>
      <c r="EG128" s="414"/>
      <c r="EH128" s="414"/>
      <c r="EI128" s="414"/>
      <c r="EJ128" s="414"/>
      <c r="EK128" s="414"/>
      <c r="EL128" s="414"/>
      <c r="EM128" s="414"/>
      <c r="EN128" s="414"/>
      <c r="EO128" s="414"/>
      <c r="EP128" s="414"/>
      <c r="EQ128" s="414"/>
      <c r="ER128" s="414"/>
      <c r="ES128" s="414"/>
      <c r="ET128" s="414"/>
      <c r="EU128" s="414"/>
      <c r="EV128" s="414"/>
      <c r="EW128" s="414"/>
      <c r="EX128" s="414"/>
      <c r="EY128" s="414"/>
      <c r="EZ128" s="414"/>
      <c r="FA128" s="414"/>
      <c r="FB128" s="414"/>
      <c r="FC128" s="414"/>
      <c r="FD128" s="414"/>
      <c r="FE128" s="414"/>
      <c r="FF128" s="414"/>
      <c r="FG128" s="414"/>
      <c r="FH128" s="414"/>
      <c r="FI128" s="414"/>
      <c r="FJ128" s="414"/>
      <c r="FK128" s="414"/>
      <c r="FL128" s="414"/>
      <c r="FM128" s="414"/>
      <c r="FN128" s="414"/>
      <c r="FO128" s="414"/>
      <c r="FP128" s="414"/>
      <c r="FQ128" s="414"/>
      <c r="FR128" s="414"/>
      <c r="FS128" s="414"/>
      <c r="FT128" s="414"/>
      <c r="FU128" s="414"/>
      <c r="FV128" s="414"/>
      <c r="FW128" s="414"/>
      <c r="FX128" s="414"/>
      <c r="FY128" s="414"/>
    </row>
    <row r="129" spans="1:181"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row>
    <row r="130" spans="1:181"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c r="AD130" s="90"/>
      <c r="AE130" s="90"/>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row>
    <row r="131" spans="1:181"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row>
    <row r="132" spans="1:181"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row>
    <row r="133" spans="1:181"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c r="AD133" s="90"/>
      <c r="AE133" s="90"/>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row>
    <row r="134" spans="1:181"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row>
    <row r="135" spans="1:181"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row>
    <row r="136" spans="1:181"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c r="AD136" s="90"/>
      <c r="AE136" s="90"/>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row>
    <row r="137" spans="1:181"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row>
    <row r="138" spans="1:181"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c r="AD138" s="28"/>
      <c r="AE138" s="2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row>
    <row r="139" spans="1:181" x14ac:dyDescent="0.25">
      <c r="A139" s="322"/>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row>
    <row r="140" spans="1:181" x14ac:dyDescent="0.25">
      <c r="A140" s="322"/>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row>
    <row r="141" spans="1:181" x14ac:dyDescent="0.25">
      <c r="A141" s="86" t="s">
        <v>341</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414"/>
      <c r="AG141" s="414"/>
      <c r="AH141" s="414"/>
      <c r="AI141" s="414"/>
      <c r="AJ141" s="414"/>
      <c r="AK141" s="414"/>
      <c r="AL141" s="414"/>
      <c r="AM141" s="414"/>
      <c r="AN141" s="414"/>
      <c r="AO141" s="414"/>
      <c r="AP141" s="414"/>
      <c r="AQ141" s="414"/>
      <c r="AR141" s="414"/>
      <c r="AS141" s="414"/>
      <c r="AT141" s="414"/>
      <c r="AU141" s="414"/>
      <c r="AV141" s="414"/>
      <c r="AW141" s="414"/>
      <c r="AX141" s="414"/>
      <c r="AY141" s="414"/>
      <c r="AZ141" s="414"/>
      <c r="BA141" s="414"/>
      <c r="BB141" s="414"/>
      <c r="BC141" s="414"/>
      <c r="BD141" s="414"/>
      <c r="BE141" s="414"/>
      <c r="BF141" s="414"/>
      <c r="BG141" s="414"/>
      <c r="BH141" s="414"/>
      <c r="BI141" s="414"/>
      <c r="BJ141" s="414"/>
      <c r="BK141" s="414"/>
      <c r="BL141" s="414"/>
      <c r="BM141" s="414"/>
      <c r="BN141" s="414"/>
      <c r="BO141" s="414"/>
      <c r="BP141" s="414"/>
      <c r="BQ141" s="414"/>
      <c r="BR141" s="414"/>
      <c r="BS141" s="414"/>
      <c r="BT141" s="414"/>
      <c r="BU141" s="414"/>
      <c r="BV141" s="414"/>
      <c r="BW141" s="414"/>
      <c r="BX141" s="414"/>
      <c r="BY141" s="414"/>
      <c r="BZ141" s="414"/>
      <c r="CA141" s="414"/>
      <c r="CB141" s="414"/>
      <c r="CC141" s="414"/>
      <c r="CD141" s="414"/>
      <c r="CE141" s="414"/>
      <c r="CF141" s="414"/>
      <c r="CG141" s="414"/>
      <c r="CH141" s="414"/>
      <c r="CI141" s="414"/>
      <c r="CJ141" s="414"/>
      <c r="CK141" s="414"/>
      <c r="CL141" s="414"/>
      <c r="CM141" s="414"/>
      <c r="CN141" s="414"/>
      <c r="CO141" s="414"/>
      <c r="CP141" s="414"/>
      <c r="CQ141" s="414"/>
      <c r="CR141" s="414"/>
      <c r="CS141" s="414"/>
      <c r="CT141" s="414"/>
      <c r="CU141" s="414"/>
      <c r="CV141" s="414"/>
      <c r="CW141" s="414"/>
      <c r="CX141" s="414"/>
      <c r="CY141" s="414"/>
      <c r="CZ141" s="414"/>
      <c r="DA141" s="414"/>
      <c r="DB141" s="414"/>
      <c r="DC141" s="414"/>
      <c r="DD141" s="414"/>
      <c r="DE141" s="414"/>
      <c r="DF141" s="414"/>
      <c r="DG141" s="414"/>
      <c r="DH141" s="414"/>
      <c r="DI141" s="414"/>
      <c r="DJ141" s="414"/>
      <c r="DK141" s="414"/>
      <c r="DL141" s="414"/>
      <c r="DM141" s="414"/>
      <c r="DN141" s="414"/>
      <c r="DO141" s="414"/>
      <c r="DP141" s="414"/>
      <c r="DQ141" s="414"/>
      <c r="DR141" s="414"/>
      <c r="DS141" s="414"/>
      <c r="DT141" s="414"/>
      <c r="DU141" s="414"/>
      <c r="DV141" s="414"/>
      <c r="DW141" s="414"/>
      <c r="DX141" s="414"/>
      <c r="DY141" s="414"/>
      <c r="DZ141" s="414"/>
      <c r="EA141" s="414"/>
      <c r="EB141" s="414"/>
      <c r="EC141" s="414"/>
      <c r="ED141" s="414"/>
      <c r="EE141" s="414"/>
      <c r="EF141" s="414"/>
      <c r="EG141" s="414"/>
      <c r="EH141" s="414"/>
      <c r="EI141" s="414"/>
      <c r="EJ141" s="414"/>
      <c r="EK141" s="414"/>
      <c r="EL141" s="414"/>
      <c r="EM141" s="414"/>
      <c r="EN141" s="414"/>
      <c r="EO141" s="414"/>
      <c r="EP141" s="414"/>
      <c r="EQ141" s="414"/>
      <c r="ER141" s="414"/>
      <c r="ES141" s="414"/>
      <c r="ET141" s="414"/>
      <c r="EU141" s="414"/>
      <c r="EV141" s="414"/>
      <c r="EW141" s="414"/>
      <c r="EX141" s="414"/>
      <c r="EY141" s="414"/>
      <c r="EZ141" s="414"/>
      <c r="FA141" s="414"/>
      <c r="FB141" s="414"/>
      <c r="FC141" s="414"/>
      <c r="FD141" s="414"/>
      <c r="FE141" s="414"/>
      <c r="FF141" s="414"/>
      <c r="FG141" s="414"/>
      <c r="FH141" s="414"/>
      <c r="FI141" s="414"/>
      <c r="FJ141" s="414"/>
      <c r="FK141" s="414"/>
      <c r="FL141" s="414"/>
      <c r="FM141" s="414"/>
      <c r="FN141" s="414"/>
      <c r="FO141" s="414"/>
      <c r="FP141" s="414"/>
      <c r="FQ141" s="414"/>
      <c r="FR141" s="414"/>
      <c r="FS141" s="414"/>
      <c r="FT141" s="414"/>
      <c r="FU141" s="414"/>
      <c r="FV141" s="414"/>
      <c r="FW141" s="414"/>
      <c r="FX141" s="414"/>
      <c r="FY141" s="414"/>
    </row>
    <row r="142" spans="1:181" x14ac:dyDescent="0.25">
      <c r="A142" s="87" t="s">
        <v>0</v>
      </c>
      <c r="B142" s="88">
        <v>0</v>
      </c>
      <c r="C142" s="88">
        <v>0</v>
      </c>
      <c r="D142" s="88">
        <v>0</v>
      </c>
      <c r="E142" s="88">
        <v>0</v>
      </c>
      <c r="F142" s="88">
        <v>0</v>
      </c>
      <c r="G142" s="88">
        <v>0</v>
      </c>
      <c r="H142" s="88">
        <v>0</v>
      </c>
      <c r="I142" s="88">
        <v>0</v>
      </c>
      <c r="J142" s="88">
        <v>0</v>
      </c>
      <c r="K142" s="88">
        <v>0</v>
      </c>
      <c r="L142" s="88">
        <v>0</v>
      </c>
      <c r="M142" s="88">
        <v>0</v>
      </c>
      <c r="N142" s="88">
        <v>0</v>
      </c>
      <c r="O142" s="88">
        <v>0</v>
      </c>
      <c r="P142" s="88">
        <v>0</v>
      </c>
      <c r="Q142" s="88">
        <v>0</v>
      </c>
      <c r="R142" s="88">
        <v>0</v>
      </c>
      <c r="S142" s="88">
        <v>0</v>
      </c>
      <c r="T142" s="88">
        <v>0</v>
      </c>
      <c r="U142" s="88">
        <v>0</v>
      </c>
      <c r="V142" s="88">
        <v>0</v>
      </c>
      <c r="W142" s="88">
        <v>0</v>
      </c>
      <c r="X142" s="88">
        <v>0</v>
      </c>
      <c r="Y142" s="88">
        <v>844.43999999999994</v>
      </c>
      <c r="Z142" s="88">
        <v>981.43000000000006</v>
      </c>
      <c r="AA142" s="88">
        <v>976.61700000000008</v>
      </c>
      <c r="AB142" s="88">
        <v>898.54300000000001</v>
      </c>
      <c r="AC142" s="88">
        <v>711.71300000000008</v>
      </c>
      <c r="AD142" s="88">
        <v>660.18899999999996</v>
      </c>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row>
    <row r="143" spans="1:181" x14ac:dyDescent="0.25">
      <c r="A143" s="89" t="s">
        <v>47</v>
      </c>
      <c r="B143" s="90">
        <v>0</v>
      </c>
      <c r="C143" s="90">
        <v>0</v>
      </c>
      <c r="D143" s="90">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425.60699999999997</v>
      </c>
      <c r="Z143" s="90">
        <v>433.25299999999999</v>
      </c>
      <c r="AA143" s="90">
        <v>427.77500000000003</v>
      </c>
      <c r="AB143" s="90">
        <v>409.60199999999998</v>
      </c>
      <c r="AC143" s="90">
        <v>360.99900000000002</v>
      </c>
      <c r="AD143" s="90">
        <v>333.41800000000001</v>
      </c>
      <c r="AE143" s="90"/>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row>
    <row r="144" spans="1:181" x14ac:dyDescent="0.25">
      <c r="A144" s="92" t="s">
        <v>48</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144.667</v>
      </c>
      <c r="Z144" s="88">
        <v>128.87200000000001</v>
      </c>
      <c r="AA144" s="88">
        <v>120.223</v>
      </c>
      <c r="AB144" s="88">
        <v>106.746</v>
      </c>
      <c r="AC144" s="88">
        <v>90.013999999999996</v>
      </c>
      <c r="AD144" s="88">
        <v>76.552999999999997</v>
      </c>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row>
    <row r="145" spans="1:181" x14ac:dyDescent="0.25">
      <c r="A145" s="92" t="s">
        <v>49</v>
      </c>
      <c r="B145" s="88">
        <v>0</v>
      </c>
      <c r="C145" s="88">
        <v>0</v>
      </c>
      <c r="D145" s="88">
        <v>0</v>
      </c>
      <c r="E145" s="88">
        <v>0</v>
      </c>
      <c r="F145" s="88">
        <v>0</v>
      </c>
      <c r="G145" s="88">
        <v>0</v>
      </c>
      <c r="H145" s="88">
        <v>0</v>
      </c>
      <c r="I145" s="88">
        <v>0</v>
      </c>
      <c r="J145" s="88">
        <v>0</v>
      </c>
      <c r="K145" s="88">
        <v>0</v>
      </c>
      <c r="L145" s="88">
        <v>0</v>
      </c>
      <c r="M145" s="88">
        <v>0</v>
      </c>
      <c r="N145" s="88">
        <v>0</v>
      </c>
      <c r="O145" s="88">
        <v>0</v>
      </c>
      <c r="P145" s="88">
        <v>0</v>
      </c>
      <c r="Q145" s="88">
        <v>0</v>
      </c>
      <c r="R145" s="88">
        <v>0</v>
      </c>
      <c r="S145" s="88">
        <v>0</v>
      </c>
      <c r="T145" s="88">
        <v>0</v>
      </c>
      <c r="U145" s="88">
        <v>0</v>
      </c>
      <c r="V145" s="88">
        <v>0</v>
      </c>
      <c r="W145" s="88">
        <v>0</v>
      </c>
      <c r="X145" s="88">
        <v>0</v>
      </c>
      <c r="Y145" s="88">
        <v>280.94</v>
      </c>
      <c r="Z145" s="88">
        <v>304.38099999999997</v>
      </c>
      <c r="AA145" s="88">
        <v>307.55200000000002</v>
      </c>
      <c r="AB145" s="88">
        <v>302.85599999999999</v>
      </c>
      <c r="AC145" s="88">
        <v>270.98500000000001</v>
      </c>
      <c r="AD145" s="88">
        <v>256.86500000000001</v>
      </c>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row>
    <row r="146" spans="1:181" x14ac:dyDescent="0.25">
      <c r="A146" s="89" t="s">
        <v>50</v>
      </c>
      <c r="B146" s="90">
        <v>0</v>
      </c>
      <c r="C146" s="90">
        <v>0</v>
      </c>
      <c r="D146" s="90">
        <v>0</v>
      </c>
      <c r="E146" s="90">
        <v>0</v>
      </c>
      <c r="F146" s="90">
        <v>0</v>
      </c>
      <c r="G146" s="90">
        <v>0</v>
      </c>
      <c r="H146" s="90">
        <v>0</v>
      </c>
      <c r="I146" s="90">
        <v>0</v>
      </c>
      <c r="J146" s="90">
        <v>0</v>
      </c>
      <c r="K146" s="90">
        <v>0</v>
      </c>
      <c r="L146" s="90">
        <v>0</v>
      </c>
      <c r="M146" s="90">
        <v>0</v>
      </c>
      <c r="N146" s="90">
        <v>0</v>
      </c>
      <c r="O146" s="90">
        <v>0</v>
      </c>
      <c r="P146" s="90">
        <v>0</v>
      </c>
      <c r="Q146" s="90">
        <v>0</v>
      </c>
      <c r="R146" s="90">
        <v>0</v>
      </c>
      <c r="S146" s="90">
        <v>0</v>
      </c>
      <c r="T146" s="90">
        <v>0</v>
      </c>
      <c r="U146" s="90">
        <v>0</v>
      </c>
      <c r="V146" s="90">
        <v>0</v>
      </c>
      <c r="W146" s="90">
        <v>0</v>
      </c>
      <c r="X146" s="90">
        <v>0</v>
      </c>
      <c r="Y146" s="90">
        <v>387.17500000000001</v>
      </c>
      <c r="Z146" s="90">
        <v>455.71699999999998</v>
      </c>
      <c r="AA146" s="90">
        <v>457.77600000000001</v>
      </c>
      <c r="AB146" s="90">
        <v>447.428</v>
      </c>
      <c r="AC146" s="90">
        <v>333.79500000000002</v>
      </c>
      <c r="AD146" s="90">
        <v>311.55500000000001</v>
      </c>
      <c r="AE146" s="90"/>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row>
    <row r="147" spans="1:181" x14ac:dyDescent="0.25">
      <c r="A147" s="92" t="s">
        <v>48</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218.887</v>
      </c>
      <c r="Z147" s="88">
        <v>251.833</v>
      </c>
      <c r="AA147" s="88">
        <v>233.68</v>
      </c>
      <c r="AB147" s="88">
        <v>209.67599999999999</v>
      </c>
      <c r="AC147" s="88">
        <v>139.47800000000001</v>
      </c>
      <c r="AD147" s="88">
        <v>143.202</v>
      </c>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row>
    <row r="148" spans="1:181" x14ac:dyDescent="0.25">
      <c r="A148" s="92" t="s">
        <v>49</v>
      </c>
      <c r="B148" s="88">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168.28800000000001</v>
      </c>
      <c r="Z148" s="88">
        <v>203.88399999999999</v>
      </c>
      <c r="AA148" s="88">
        <v>224.096</v>
      </c>
      <c r="AB148" s="88">
        <v>237.75200000000001</v>
      </c>
      <c r="AC148" s="88">
        <v>194.31700000000001</v>
      </c>
      <c r="AD148" s="88">
        <v>168.35300000000001</v>
      </c>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row>
    <row r="149" spans="1:181" x14ac:dyDescent="0.25">
      <c r="A149" s="89" t="s">
        <v>51</v>
      </c>
      <c r="B149" s="90">
        <v>0</v>
      </c>
      <c r="C149" s="90">
        <v>0</v>
      </c>
      <c r="D149" s="90">
        <v>0</v>
      </c>
      <c r="E149" s="90">
        <v>0</v>
      </c>
      <c r="F149" s="90">
        <v>0</v>
      </c>
      <c r="G149" s="90">
        <v>0</v>
      </c>
      <c r="H149" s="90">
        <v>0</v>
      </c>
      <c r="I149" s="90">
        <v>0</v>
      </c>
      <c r="J149" s="90">
        <v>0</v>
      </c>
      <c r="K149" s="90">
        <v>0</v>
      </c>
      <c r="L149" s="90">
        <v>0</v>
      </c>
      <c r="M149" s="90">
        <v>0</v>
      </c>
      <c r="N149" s="90">
        <v>0</v>
      </c>
      <c r="O149" s="90">
        <v>0</v>
      </c>
      <c r="P149" s="90">
        <v>0</v>
      </c>
      <c r="Q149" s="90">
        <v>0</v>
      </c>
      <c r="R149" s="90">
        <v>0</v>
      </c>
      <c r="S149" s="90">
        <v>0</v>
      </c>
      <c r="T149" s="90">
        <v>0</v>
      </c>
      <c r="U149" s="90">
        <v>0</v>
      </c>
      <c r="V149" s="90">
        <v>0</v>
      </c>
      <c r="W149" s="90">
        <v>0</v>
      </c>
      <c r="X149" s="90">
        <v>0</v>
      </c>
      <c r="Y149" s="90">
        <v>31.658000000000001</v>
      </c>
      <c r="Z149" s="90">
        <v>92.46</v>
      </c>
      <c r="AA149" s="90">
        <v>91.065999999999988</v>
      </c>
      <c r="AB149" s="90">
        <v>41.512999999999998</v>
      </c>
      <c r="AC149" s="90">
        <v>16.919</v>
      </c>
      <c r="AD149" s="90">
        <v>15.215999999999999</v>
      </c>
      <c r="AE149" s="90"/>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row>
    <row r="150" spans="1:181" x14ac:dyDescent="0.25">
      <c r="A150" s="92" t="s">
        <v>48</v>
      </c>
      <c r="B150" s="88">
        <v>0</v>
      </c>
      <c r="C150" s="88">
        <v>0</v>
      </c>
      <c r="D150" s="88">
        <v>0</v>
      </c>
      <c r="E150" s="88">
        <v>0</v>
      </c>
      <c r="F150" s="88">
        <v>0</v>
      </c>
      <c r="G150" s="88">
        <v>0</v>
      </c>
      <c r="H150" s="88">
        <v>0</v>
      </c>
      <c r="I150" s="88">
        <v>0</v>
      </c>
      <c r="J150" s="88">
        <v>0</v>
      </c>
      <c r="K150" s="88">
        <v>0</v>
      </c>
      <c r="L150" s="88">
        <v>0</v>
      </c>
      <c r="M150" s="88">
        <v>0</v>
      </c>
      <c r="N150" s="88">
        <v>0</v>
      </c>
      <c r="O150" s="88">
        <v>0</v>
      </c>
      <c r="P150" s="88">
        <v>0</v>
      </c>
      <c r="Q150" s="88">
        <v>0</v>
      </c>
      <c r="R150" s="88">
        <v>0</v>
      </c>
      <c r="S150" s="88">
        <v>0</v>
      </c>
      <c r="T150" s="88">
        <v>0</v>
      </c>
      <c r="U150" s="88">
        <v>0</v>
      </c>
      <c r="V150" s="88">
        <v>0</v>
      </c>
      <c r="W150" s="88">
        <v>0</v>
      </c>
      <c r="X150" s="88">
        <v>0</v>
      </c>
      <c r="Y150" s="88">
        <v>29.573</v>
      </c>
      <c r="Z150" s="88">
        <v>90.194999999999993</v>
      </c>
      <c r="AA150" s="88">
        <v>89.236999999999995</v>
      </c>
      <c r="AB150" s="88">
        <v>40.728999999999999</v>
      </c>
      <c r="AC150" s="88">
        <v>16.07</v>
      </c>
      <c r="AD150" s="88">
        <v>14.702</v>
      </c>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row>
    <row r="151" spans="1:181" x14ac:dyDescent="0.25">
      <c r="A151" s="93" t="s">
        <v>49</v>
      </c>
      <c r="B151" s="28">
        <v>0</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2.085</v>
      </c>
      <c r="Z151" s="28">
        <v>2.2650000000000001</v>
      </c>
      <c r="AA151" s="28">
        <v>1.829</v>
      </c>
      <c r="AB151" s="28">
        <v>0.78400000000000003</v>
      </c>
      <c r="AC151" s="28">
        <v>0.84899999999999998</v>
      </c>
      <c r="AD151" s="28">
        <v>0.51400000000000001</v>
      </c>
      <c r="AE151" s="2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row>
    <row r="152" spans="1:181" x14ac:dyDescent="0.25">
      <c r="A152" s="322"/>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row>
    <row r="153" spans="1:181" s="426" customFormat="1" x14ac:dyDescent="0.25">
      <c r="A153" s="419" t="s">
        <v>401</v>
      </c>
      <c r="B153" s="421"/>
      <c r="C153" s="421"/>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c r="BP153" s="421"/>
      <c r="BQ153" s="421"/>
      <c r="BR153" s="421"/>
      <c r="BS153" s="421"/>
      <c r="BT153" s="421"/>
      <c r="BU153" s="421"/>
      <c r="BV153" s="421"/>
      <c r="BW153" s="421"/>
      <c r="BX153" s="421"/>
      <c r="BY153" s="421"/>
      <c r="BZ153" s="421"/>
      <c r="CA153" s="421"/>
      <c r="CB153" s="421"/>
      <c r="CC153" s="421"/>
      <c r="CD153" s="421"/>
      <c r="CE153" s="421"/>
      <c r="CF153" s="421"/>
      <c r="CG153" s="421"/>
      <c r="CH153" s="421"/>
      <c r="CI153" s="421"/>
      <c r="CJ153" s="421"/>
      <c r="CK153" s="421"/>
      <c r="CL153" s="421"/>
      <c r="CM153" s="421"/>
      <c r="CN153" s="421"/>
      <c r="CO153" s="421"/>
      <c r="CP153" s="421"/>
      <c r="CQ153" s="421"/>
      <c r="CR153" s="421"/>
      <c r="CS153" s="421"/>
      <c r="CT153" s="421"/>
      <c r="CU153" s="421"/>
      <c r="CV153" s="421"/>
      <c r="CW153" s="421"/>
      <c r="CX153" s="421"/>
      <c r="CY153" s="421"/>
      <c r="CZ153" s="421"/>
      <c r="DA153" s="421"/>
      <c r="DB153" s="421"/>
      <c r="DC153" s="421"/>
      <c r="DD153" s="421"/>
      <c r="DE153" s="421"/>
      <c r="DF153" s="421"/>
      <c r="DG153" s="421"/>
      <c r="DH153" s="421"/>
      <c r="DI153" s="421"/>
      <c r="DJ153" s="421"/>
      <c r="DK153" s="421"/>
      <c r="DL153" s="421"/>
      <c r="DM153" s="421"/>
      <c r="DN153" s="421"/>
      <c r="DO153" s="421"/>
      <c r="DP153" s="421"/>
      <c r="DQ153" s="421"/>
      <c r="DR153" s="421"/>
      <c r="DS153" s="421"/>
      <c r="DT153" s="421"/>
      <c r="DU153" s="421"/>
      <c r="DV153" s="421"/>
      <c r="DW153" s="421"/>
      <c r="DX153" s="421"/>
      <c r="DY153" s="421"/>
      <c r="DZ153" s="421"/>
      <c r="EA153" s="421"/>
      <c r="EB153" s="421"/>
      <c r="EC153" s="421"/>
      <c r="ED153" s="421"/>
      <c r="EE153" s="421"/>
      <c r="EF153" s="421"/>
      <c r="EG153" s="421"/>
      <c r="EH153" s="421"/>
      <c r="EI153" s="421"/>
      <c r="EJ153" s="421"/>
      <c r="EK153" s="421"/>
      <c r="EL153" s="421"/>
      <c r="EM153" s="421"/>
      <c r="EN153" s="421"/>
      <c r="EO153" s="421"/>
      <c r="EP153" s="421"/>
      <c r="EQ153" s="421"/>
      <c r="ER153" s="421"/>
      <c r="ES153" s="421"/>
      <c r="ET153" s="421"/>
      <c r="EU153" s="421"/>
      <c r="EV153" s="421"/>
      <c r="EW153" s="421"/>
      <c r="EX153" s="421"/>
      <c r="EY153" s="421"/>
      <c r="EZ153" s="421"/>
      <c r="FA153" s="421"/>
      <c r="FB153" s="421"/>
      <c r="FC153" s="421"/>
      <c r="FD153" s="421"/>
      <c r="FE153" s="421"/>
      <c r="FF153" s="421"/>
      <c r="FG153" s="421"/>
      <c r="FH153" s="421"/>
      <c r="FI153" s="421"/>
      <c r="FJ153" s="421"/>
      <c r="FK153" s="421"/>
      <c r="FL153" s="421"/>
      <c r="FM153" s="421"/>
      <c r="FN153" s="421"/>
      <c r="FO153" s="421"/>
      <c r="FP153" s="421"/>
      <c r="FQ153" s="421"/>
      <c r="FR153" s="421"/>
      <c r="FS153" s="421"/>
      <c r="FT153" s="421"/>
      <c r="FU153" s="421"/>
      <c r="FV153" s="421"/>
      <c r="FW153" s="421"/>
      <c r="FX153" s="421"/>
      <c r="FY153" s="421"/>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FD3F-B084-41E7-8649-031F29306E88}">
  <dimension ref="A1:BZ15"/>
  <sheetViews>
    <sheetView zoomScaleNormal="100" workbookViewId="0">
      <pane xSplit="1" topLeftCell="N1" activePane="topRight" state="frozen"/>
      <selection sqref="A1:XFD1048576"/>
      <selection pane="topRight"/>
    </sheetView>
  </sheetViews>
  <sheetFormatPr defaultColWidth="12.54296875" defaultRowHeight="11.5" outlineLevelCol="1" x14ac:dyDescent="0.25"/>
  <cols>
    <col min="1" max="1" width="37.1796875" style="304" customWidth="1"/>
    <col min="2" max="13" width="12.54296875" style="304" customWidth="1"/>
    <col min="14" max="17" width="12.54296875" style="304" hidden="1" customWidth="1" outlineLevel="1"/>
    <col min="18" max="23" width="0" style="304" hidden="1" customWidth="1" outlineLevel="1"/>
    <col min="24" max="24" width="12.54296875" style="304" collapsed="1"/>
    <col min="25" max="16384" width="12.54296875" style="24"/>
  </cols>
  <sheetData>
    <row r="1" spans="1:78"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row>
    <row r="2" spans="1:78" s="22" customFormat="1" x14ac:dyDescent="0.25">
      <c r="A2" s="8"/>
      <c r="B2" s="298"/>
      <c r="C2" s="298"/>
      <c r="D2" s="298"/>
      <c r="E2" s="298"/>
      <c r="F2" s="298"/>
      <c r="G2" s="298"/>
      <c r="H2" s="298"/>
      <c r="I2" s="298"/>
      <c r="J2" s="298"/>
      <c r="K2" s="298"/>
      <c r="L2" s="298"/>
      <c r="M2" s="298"/>
      <c r="N2" s="298"/>
      <c r="O2" s="298"/>
      <c r="P2" s="298"/>
      <c r="Q2" s="298"/>
      <c r="R2" s="298"/>
      <c r="S2" s="298"/>
      <c r="T2" s="298"/>
      <c r="U2" s="298"/>
      <c r="V2" s="298"/>
      <c r="W2" s="298"/>
      <c r="X2" s="298"/>
    </row>
    <row r="3" spans="1:78"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142</v>
      </c>
      <c r="R3" s="41" t="s">
        <v>141</v>
      </c>
      <c r="S3" s="41" t="s">
        <v>140</v>
      </c>
      <c r="T3" s="41" t="s">
        <v>139</v>
      </c>
      <c r="U3" s="41" t="s">
        <v>295</v>
      </c>
      <c r="V3" s="41" t="s">
        <v>316</v>
      </c>
      <c r="W3" s="41" t="s">
        <v>318</v>
      </c>
      <c r="X3" s="41" t="s">
        <v>322</v>
      </c>
      <c r="Y3" s="41" t="s">
        <v>336</v>
      </c>
      <c r="Z3" s="41" t="s">
        <v>347</v>
      </c>
      <c r="AA3" s="41" t="s">
        <v>363</v>
      </c>
      <c r="AB3" s="41" t="s">
        <v>369</v>
      </c>
      <c r="AC3" s="41" t="s">
        <v>374</v>
      </c>
      <c r="AD3" s="41" t="s">
        <v>377</v>
      </c>
      <c r="AE3" s="41" t="s">
        <v>402</v>
      </c>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row>
    <row r="4" spans="1:78"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row>
    <row r="5" spans="1:78"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row>
    <row r="6" spans="1:78"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row>
    <row r="7" spans="1:78"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row>
    <row r="8" spans="1:78"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row>
    <row r="10" spans="1:78"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row>
    <row r="11" spans="1:78"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row>
    <row r="12" spans="1:78"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row>
    <row r="13" spans="1:78" ht="12.5" x14ac:dyDescent="0.25">
      <c r="A13" s="123"/>
      <c r="B13" s="44"/>
      <c r="C13" s="44"/>
      <c r="D13" s="44"/>
      <c r="E13" s="44"/>
      <c r="F13" s="44"/>
      <c r="G13" s="44"/>
      <c r="H13" s="44"/>
      <c r="I13" s="44"/>
      <c r="J13" s="44"/>
      <c r="K13" s="44"/>
      <c r="L13" s="44"/>
      <c r="M13" s="44"/>
      <c r="N13" s="44"/>
      <c r="O13" s="44"/>
      <c r="P13" s="44"/>
      <c r="Q13" s="44"/>
      <c r="R13" s="44"/>
      <c r="S13" s="44"/>
      <c r="T13" s="44"/>
      <c r="U13" s="44"/>
      <c r="V13" s="44"/>
      <c r="W13" s="44"/>
      <c r="X13" s="44"/>
    </row>
    <row r="14" spans="1:78" x14ac:dyDescent="0.25">
      <c r="A14" s="308"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78" x14ac:dyDescent="0.25">
      <c r="A15" s="308" t="s">
        <v>306</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1942-C5AF-42FF-9176-C107D4FAF421}">
  <dimension ref="A1:AM241"/>
  <sheetViews>
    <sheetView showGridLines="0" zoomScaleNormal="100" workbookViewId="0">
      <pane xSplit="1" ySplit="2" topLeftCell="X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7" bestFit="1" customWidth="1"/>
    <col min="2" max="57" width="12" style="127" customWidth="1"/>
    <col min="58" max="58" width="1.54296875" style="127" customWidth="1"/>
    <col min="59" max="59" width="46.26953125" style="127" bestFit="1" customWidth="1"/>
    <col min="60" max="86" width="12" style="127" customWidth="1"/>
    <col min="87" max="87" width="1.453125" style="127" customWidth="1"/>
    <col min="88" max="88" width="47.54296875" style="127" bestFit="1" customWidth="1"/>
    <col min="89" max="113" width="12" style="127" customWidth="1"/>
    <col min="114" max="114" width="2.1796875" style="127" customWidth="1"/>
    <col min="115" max="115" width="47.1796875" style="127" customWidth="1"/>
    <col min="116" max="142" width="12" style="127" customWidth="1"/>
    <col min="143" max="143" width="2.7265625" style="127" customWidth="1"/>
    <col min="144" max="144" width="42.81640625" style="127" customWidth="1"/>
    <col min="145" max="171" width="12" style="127" customWidth="1"/>
    <col min="172" max="172" width="2.7265625" style="127" customWidth="1"/>
    <col min="173" max="173" width="42.81640625" style="127" customWidth="1"/>
    <col min="174" max="181" width="12" style="127" customWidth="1"/>
    <col min="182" max="182" width="2.7265625" style="127" customWidth="1"/>
    <col min="183" max="183" width="42.81640625" style="127" customWidth="1"/>
    <col min="184" max="187" width="12" style="127" customWidth="1"/>
    <col min="188" max="188" width="2.7265625" style="127" customWidth="1"/>
    <col min="189" max="189" width="42.81640625" style="127" customWidth="1"/>
    <col min="190" max="193" width="12" style="127" customWidth="1"/>
    <col min="194" max="194" width="2.7265625" style="127" customWidth="1"/>
    <col min="195" max="195" width="42.81640625" style="127" customWidth="1"/>
    <col min="196" max="199" width="12" style="127" customWidth="1"/>
    <col min="200" max="16384" width="9.1796875" style="127"/>
  </cols>
  <sheetData>
    <row r="1" spans="1:31" ht="38.25" customHeight="1" x14ac:dyDescent="0.25">
      <c r="A1" s="147" t="s">
        <v>253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3" spans="1:31" ht="25.5" customHeight="1" x14ac:dyDescent="0.25">
      <c r="A3" s="311" t="s">
        <v>252</v>
      </c>
      <c r="B3" s="144" t="s">
        <v>25</v>
      </c>
      <c r="C3" s="144" t="s">
        <v>26</v>
      </c>
      <c r="D3" s="144" t="s">
        <v>27</v>
      </c>
      <c r="E3" s="144" t="s">
        <v>28</v>
      </c>
      <c r="F3" s="144" t="s">
        <v>29</v>
      </c>
      <c r="G3" s="144" t="s">
        <v>30</v>
      </c>
      <c r="H3" s="144" t="s">
        <v>31</v>
      </c>
      <c r="I3" s="144" t="s">
        <v>32</v>
      </c>
      <c r="J3" s="144" t="s">
        <v>33</v>
      </c>
      <c r="K3" s="144" t="s">
        <v>34</v>
      </c>
      <c r="L3" s="143" t="s">
        <v>35</v>
      </c>
      <c r="M3" s="143" t="s">
        <v>38</v>
      </c>
      <c r="N3" s="143" t="s">
        <v>42</v>
      </c>
      <c r="O3" s="143" t="s">
        <v>44</v>
      </c>
      <c r="P3" s="143" t="s">
        <v>109</v>
      </c>
      <c r="Q3" s="143" t="s">
        <v>142</v>
      </c>
      <c r="R3" s="143" t="s">
        <v>141</v>
      </c>
      <c r="S3" s="143" t="s">
        <v>140</v>
      </c>
      <c r="T3" s="143" t="s">
        <v>139</v>
      </c>
      <c r="U3" s="143" t="s">
        <v>295</v>
      </c>
      <c r="V3" s="143" t="s">
        <v>316</v>
      </c>
      <c r="W3" s="143" t="s">
        <v>318</v>
      </c>
      <c r="X3" s="143" t="s">
        <v>322</v>
      </c>
      <c r="Y3" s="143" t="s">
        <v>336</v>
      </c>
      <c r="Z3" s="143" t="s">
        <v>347</v>
      </c>
      <c r="AA3" s="143" t="s">
        <v>363</v>
      </c>
      <c r="AB3" s="143" t="s">
        <v>369</v>
      </c>
      <c r="AC3" s="143" t="s">
        <v>374</v>
      </c>
      <c r="AD3" s="143" t="s">
        <v>377</v>
      </c>
      <c r="AE3" s="143" t="s">
        <v>402</v>
      </c>
    </row>
    <row r="4" spans="1:31" ht="12.5" x14ac:dyDescent="0.25">
      <c r="A4" s="308" t="s">
        <v>169</v>
      </c>
      <c r="B4" s="124">
        <v>9.9280000000000008</v>
      </c>
      <c r="C4" s="124">
        <v>16.457000000000001</v>
      </c>
      <c r="D4" s="124">
        <v>21.286999999999999</v>
      </c>
      <c r="E4" s="124">
        <v>4.5599999999999996</v>
      </c>
      <c r="F4" s="124">
        <v>9.3859999999999992</v>
      </c>
      <c r="G4" s="124">
        <v>14.446999999999999</v>
      </c>
      <c r="H4" s="124">
        <v>19.350999999999999</v>
      </c>
      <c r="I4" s="124">
        <v>4.6100000000000003</v>
      </c>
      <c r="J4" s="124">
        <v>9.4469999999999992</v>
      </c>
      <c r="K4" s="124">
        <v>14.590999999999999</v>
      </c>
      <c r="L4" s="124">
        <v>19.928000000000001</v>
      </c>
      <c r="M4" s="124">
        <v>5.1849999999999996</v>
      </c>
      <c r="N4" s="124">
        <v>10.542</v>
      </c>
      <c r="O4" s="124">
        <v>15.981999999999999</v>
      </c>
      <c r="P4" s="124">
        <v>21.632999999999999</v>
      </c>
      <c r="Q4" s="124">
        <v>5.5250000000000004</v>
      </c>
      <c r="R4" s="124">
        <v>10.738</v>
      </c>
      <c r="S4" s="124">
        <v>16.222999999999999</v>
      </c>
      <c r="T4" s="124">
        <v>21.792000000000002</v>
      </c>
      <c r="U4" s="124">
        <v>5.2270000000000003</v>
      </c>
      <c r="V4" s="124">
        <v>10.775</v>
      </c>
      <c r="W4" s="124">
        <v>16.510000000000002</v>
      </c>
      <c r="X4" s="124">
        <v>23.163</v>
      </c>
      <c r="Y4" s="124">
        <v>6.9589999999999996</v>
      </c>
      <c r="Z4" s="124">
        <v>14.452999999999999</v>
      </c>
      <c r="AA4" s="124">
        <v>22.51</v>
      </c>
      <c r="AB4" s="124">
        <v>30.911999999999999</v>
      </c>
      <c r="AC4" s="124">
        <v>9.1229999999999993</v>
      </c>
      <c r="AD4" s="124">
        <v>18.966999999999999</v>
      </c>
      <c r="AE4" s="124">
        <v>29.794</v>
      </c>
    </row>
    <row r="5" spans="1:31" ht="12.5" x14ac:dyDescent="0.25">
      <c r="A5" s="308" t="s">
        <v>168</v>
      </c>
      <c r="B5" s="124">
        <v>-2.242</v>
      </c>
      <c r="C5" s="124">
        <v>-3.2250000000000001</v>
      </c>
      <c r="D5" s="124">
        <v>-4.125</v>
      </c>
      <c r="E5" s="124">
        <v>-0.81899999999999995</v>
      </c>
      <c r="F5" s="124">
        <v>-1.6020000000000001</v>
      </c>
      <c r="G5" s="124">
        <v>-2.2839999999999998</v>
      </c>
      <c r="H5" s="124">
        <v>-2.9350000000000001</v>
      </c>
      <c r="I5" s="124">
        <v>-0.51</v>
      </c>
      <c r="J5" s="124">
        <v>-0.98099999999999998</v>
      </c>
      <c r="K5" s="124">
        <v>-1.4330000000000001</v>
      </c>
      <c r="L5" s="124">
        <v>-1.881</v>
      </c>
      <c r="M5" s="124">
        <v>-0.39700000000000002</v>
      </c>
      <c r="N5" s="124">
        <v>-0.68799999999999994</v>
      </c>
      <c r="O5" s="124">
        <v>-1.05</v>
      </c>
      <c r="P5" s="124">
        <v>-1.357</v>
      </c>
      <c r="Q5" s="124">
        <v>-0.29399999999999998</v>
      </c>
      <c r="R5" s="124">
        <v>-0.58299999999999996</v>
      </c>
      <c r="S5" s="124">
        <v>-0.89600000000000002</v>
      </c>
      <c r="T5" s="124">
        <v>-1.194</v>
      </c>
      <c r="U5" s="124">
        <v>-0.29199999999999998</v>
      </c>
      <c r="V5" s="124">
        <v>-0.55900000000000005</v>
      </c>
      <c r="W5" s="124">
        <v>-0.81399999999999995</v>
      </c>
      <c r="X5" s="124">
        <v>-1.21</v>
      </c>
      <c r="Y5" s="124">
        <v>-0.35499999999999998</v>
      </c>
      <c r="Z5" s="124">
        <v>-0.68799999999999994</v>
      </c>
      <c r="AA5" s="124">
        <v>-0.96899999999999997</v>
      </c>
      <c r="AB5" s="124">
        <v>-1.3049999999999999</v>
      </c>
      <c r="AC5" s="124">
        <v>-0.25</v>
      </c>
      <c r="AD5" s="124">
        <v>-0.47199999999999998</v>
      </c>
      <c r="AE5" s="124">
        <v>-0.71199999999999997</v>
      </c>
    </row>
    <row r="6" spans="1:31" s="134" customFormat="1" ht="16" customHeight="1" x14ac:dyDescent="0.3">
      <c r="A6" s="142" t="s">
        <v>167</v>
      </c>
      <c r="B6" s="207">
        <v>7.6859999999999999</v>
      </c>
      <c r="C6" s="207">
        <v>13.231999999999999</v>
      </c>
      <c r="D6" s="207">
        <v>17.161999999999999</v>
      </c>
      <c r="E6" s="207">
        <v>3.7410000000000001</v>
      </c>
      <c r="F6" s="207">
        <v>7.7839999999999998</v>
      </c>
      <c r="G6" s="207">
        <v>12.163</v>
      </c>
      <c r="H6" s="207">
        <v>16.416</v>
      </c>
      <c r="I6" s="207">
        <v>4.0999999999999996</v>
      </c>
      <c r="J6" s="207">
        <v>8.4659999999999993</v>
      </c>
      <c r="K6" s="207">
        <v>13.157999999999999</v>
      </c>
      <c r="L6" s="207">
        <v>18.047000000000001</v>
      </c>
      <c r="M6" s="207">
        <v>4.7880000000000003</v>
      </c>
      <c r="N6" s="207">
        <v>9.8539999999999992</v>
      </c>
      <c r="O6" s="207">
        <v>14.932</v>
      </c>
      <c r="P6" s="207">
        <v>20.276</v>
      </c>
      <c r="Q6" s="207">
        <v>5.2309999999999999</v>
      </c>
      <c r="R6" s="207">
        <v>10.154999999999999</v>
      </c>
      <c r="S6" s="207">
        <v>15.327</v>
      </c>
      <c r="T6" s="207">
        <v>20.597999999999999</v>
      </c>
      <c r="U6" s="207">
        <v>4.9349999999999996</v>
      </c>
      <c r="V6" s="207">
        <v>10.215999999999999</v>
      </c>
      <c r="W6" s="207">
        <v>15.696</v>
      </c>
      <c r="X6" s="207">
        <v>21.952999999999999</v>
      </c>
      <c r="Y6" s="207">
        <v>6.6040000000000001</v>
      </c>
      <c r="Z6" s="207">
        <v>13.765000000000001</v>
      </c>
      <c r="AA6" s="207">
        <v>21.541</v>
      </c>
      <c r="AB6" s="207">
        <v>29.606999999999999</v>
      </c>
      <c r="AC6" s="207">
        <v>8.8729999999999993</v>
      </c>
      <c r="AD6" s="207">
        <v>18.495000000000001</v>
      </c>
      <c r="AE6" s="207">
        <v>29.082000000000001</v>
      </c>
    </row>
    <row r="7" spans="1:31" ht="16" customHeight="1" x14ac:dyDescent="0.25">
      <c r="A7" s="308" t="s">
        <v>166</v>
      </c>
      <c r="B7" s="124">
        <v>3.7949999999999999</v>
      </c>
      <c r="C7" s="124">
        <v>6.5350000000000001</v>
      </c>
      <c r="D7" s="124">
        <v>8.6839999999999993</v>
      </c>
      <c r="E7" s="124">
        <v>1.881</v>
      </c>
      <c r="F7" s="124">
        <v>4.1879999999999997</v>
      </c>
      <c r="G7" s="124">
        <v>7.0469999999999997</v>
      </c>
      <c r="H7" s="124">
        <v>9.2550000000000008</v>
      </c>
      <c r="I7" s="124">
        <v>1.9750000000000001</v>
      </c>
      <c r="J7" s="124">
        <v>4.4720000000000004</v>
      </c>
      <c r="K7" s="124">
        <v>7.6139999999999999</v>
      </c>
      <c r="L7" s="124">
        <v>10.295</v>
      </c>
      <c r="M7" s="124">
        <v>2.3479999999999999</v>
      </c>
      <c r="N7" s="124">
        <v>5.2930000000000001</v>
      </c>
      <c r="O7" s="124">
        <v>8.8670000000000009</v>
      </c>
      <c r="P7" s="124">
        <v>11.728999999999999</v>
      </c>
      <c r="Q7" s="124">
        <v>2.375</v>
      </c>
      <c r="R7" s="124">
        <v>4.5620000000000003</v>
      </c>
      <c r="S7" s="124">
        <v>7.077</v>
      </c>
      <c r="T7" s="124">
        <v>9.577</v>
      </c>
      <c r="U7" s="124">
        <v>2.294</v>
      </c>
      <c r="V7" s="124">
        <v>5.202</v>
      </c>
      <c r="W7" s="124">
        <v>9.52</v>
      </c>
      <c r="X7" s="124">
        <v>12.88</v>
      </c>
      <c r="Y7" s="124">
        <v>3.4910000000000001</v>
      </c>
      <c r="Z7" s="124">
        <v>7.9889999999999999</v>
      </c>
      <c r="AA7" s="124">
        <v>14.114000000000001</v>
      </c>
      <c r="AB7" s="124">
        <v>18.727</v>
      </c>
      <c r="AC7" s="124">
        <v>4.2939999999999996</v>
      </c>
      <c r="AD7" s="124">
        <v>9.8330000000000002</v>
      </c>
      <c r="AE7" s="124">
        <v>17.442</v>
      </c>
    </row>
    <row r="8" spans="1:31" ht="16" customHeight="1" x14ac:dyDescent="0.25">
      <c r="A8" s="308" t="s">
        <v>165</v>
      </c>
      <c r="B8" s="124">
        <v>-2.3879999999999999</v>
      </c>
      <c r="C8" s="124">
        <v>-2.589</v>
      </c>
      <c r="D8" s="124">
        <v>-3.4180000000000001</v>
      </c>
      <c r="E8" s="124">
        <v>-0.69699999999999995</v>
      </c>
      <c r="F8" s="124">
        <v>-1.5680000000000001</v>
      </c>
      <c r="G8" s="124">
        <v>-2.8450000000000002</v>
      </c>
      <c r="H8" s="124">
        <v>-3.786</v>
      </c>
      <c r="I8" s="124">
        <v>-0.76100000000000001</v>
      </c>
      <c r="J8" s="124">
        <v>-1.732</v>
      </c>
      <c r="K8" s="124">
        <v>-3.234</v>
      </c>
      <c r="L8" s="124">
        <v>-4.3689999999999998</v>
      </c>
      <c r="M8" s="124">
        <v>-1.03</v>
      </c>
      <c r="N8" s="124">
        <v>-2.3580000000000001</v>
      </c>
      <c r="O8" s="124">
        <v>-4.1109999999999998</v>
      </c>
      <c r="P8" s="124">
        <v>-5.2839999999999998</v>
      </c>
      <c r="Q8" s="124">
        <v>-1.073</v>
      </c>
      <c r="R8" s="124">
        <v>-2.1440000000000001</v>
      </c>
      <c r="S8" s="124">
        <v>-3.3159999999999998</v>
      </c>
      <c r="T8" s="124">
        <v>-4.4720000000000004</v>
      </c>
      <c r="U8" s="124">
        <v>-1.0409999999999999</v>
      </c>
      <c r="V8" s="124">
        <v>-2.3879999999999999</v>
      </c>
      <c r="W8" s="124">
        <v>-4.6849999999999996</v>
      </c>
      <c r="X8" s="124">
        <v>-6.3230000000000004</v>
      </c>
      <c r="Y8" s="124">
        <v>-1.5720000000000001</v>
      </c>
      <c r="Z8" s="124">
        <v>-3.6379999999999999</v>
      </c>
      <c r="AA8" s="124">
        <v>-7.0209999999999999</v>
      </c>
      <c r="AB8" s="124">
        <v>-9.1519999999999992</v>
      </c>
      <c r="AC8" s="124">
        <v>-2.0230000000000001</v>
      </c>
      <c r="AD8" s="124">
        <v>-4.9459999999999997</v>
      </c>
      <c r="AE8" s="124">
        <v>-9.3170000000000002</v>
      </c>
    </row>
    <row r="9" spans="1:31" s="134" customFormat="1" ht="16" customHeight="1" x14ac:dyDescent="0.3">
      <c r="A9" s="142" t="s">
        <v>164</v>
      </c>
      <c r="B9" s="205">
        <v>1.407</v>
      </c>
      <c r="C9" s="205">
        <v>3.9460000000000002</v>
      </c>
      <c r="D9" s="205">
        <v>5.266</v>
      </c>
      <c r="E9" s="205">
        <v>1.1839999999999999</v>
      </c>
      <c r="F9" s="205">
        <v>2.62</v>
      </c>
      <c r="G9" s="205">
        <v>4.202</v>
      </c>
      <c r="H9" s="205">
        <v>5.4690000000000003</v>
      </c>
      <c r="I9" s="205">
        <v>1.214</v>
      </c>
      <c r="J9" s="205">
        <v>2.74</v>
      </c>
      <c r="K9" s="205">
        <v>4.38</v>
      </c>
      <c r="L9" s="205">
        <v>5.9260000000000002</v>
      </c>
      <c r="M9" s="205">
        <v>1.3180000000000001</v>
      </c>
      <c r="N9" s="205">
        <v>2.9350000000000001</v>
      </c>
      <c r="O9" s="205">
        <v>4.7560000000000002</v>
      </c>
      <c r="P9" s="205">
        <v>6.4450000000000003</v>
      </c>
      <c r="Q9" s="205">
        <v>1.302</v>
      </c>
      <c r="R9" s="205">
        <v>2.4180000000000001</v>
      </c>
      <c r="S9" s="205">
        <v>3.7610000000000001</v>
      </c>
      <c r="T9" s="205">
        <v>5.1050000000000004</v>
      </c>
      <c r="U9" s="205">
        <v>1.2529999999999999</v>
      </c>
      <c r="V9" s="205">
        <v>2.8140000000000001</v>
      </c>
      <c r="W9" s="205">
        <v>4.835</v>
      </c>
      <c r="X9" s="205">
        <v>6.5570000000000004</v>
      </c>
      <c r="Y9" s="205">
        <v>1.919</v>
      </c>
      <c r="Z9" s="205">
        <v>4.351</v>
      </c>
      <c r="AA9" s="205">
        <v>7.093</v>
      </c>
      <c r="AB9" s="205">
        <v>9.5749999999999993</v>
      </c>
      <c r="AC9" s="205">
        <v>2.2709999999999999</v>
      </c>
      <c r="AD9" s="205">
        <v>4.8869999999999996</v>
      </c>
      <c r="AE9" s="205">
        <v>8.125</v>
      </c>
    </row>
    <row r="10" spans="1:31" ht="15" customHeight="1" x14ac:dyDescent="0.25">
      <c r="A10" s="161" t="s">
        <v>163</v>
      </c>
      <c r="B10" s="367">
        <v>3.0000000000000001E-3</v>
      </c>
      <c r="C10" s="367">
        <v>3.0000000000000001E-3</v>
      </c>
      <c r="D10" s="367">
        <v>7.0000000000000001E-3</v>
      </c>
      <c r="E10" s="367">
        <v>0</v>
      </c>
      <c r="F10" s="367">
        <v>0</v>
      </c>
      <c r="G10" s="367">
        <v>1E-3</v>
      </c>
      <c r="H10" s="367">
        <v>1E-3</v>
      </c>
      <c r="I10" s="367">
        <v>0</v>
      </c>
      <c r="J10" s="367">
        <v>8.0000000000000002E-3</v>
      </c>
      <c r="K10" s="367">
        <v>8.0000000000000002E-3</v>
      </c>
      <c r="L10" s="367">
        <v>8.0000000000000002E-3</v>
      </c>
      <c r="M10" s="367">
        <v>0</v>
      </c>
      <c r="N10" s="367">
        <v>0</v>
      </c>
      <c r="O10" s="367">
        <v>1.4999999999999999E-2</v>
      </c>
      <c r="P10" s="367">
        <v>1.4999999999999999E-2</v>
      </c>
      <c r="Q10" s="367">
        <v>0</v>
      </c>
      <c r="R10" s="367">
        <v>0</v>
      </c>
      <c r="S10" s="367">
        <v>0</v>
      </c>
      <c r="T10" s="367">
        <v>0</v>
      </c>
      <c r="U10" s="367">
        <v>0</v>
      </c>
      <c r="V10" s="367">
        <v>0</v>
      </c>
      <c r="W10" s="367">
        <v>0</v>
      </c>
      <c r="X10" s="367">
        <v>0</v>
      </c>
      <c r="Y10" s="367">
        <v>0</v>
      </c>
      <c r="Z10" s="367">
        <v>0</v>
      </c>
      <c r="AA10" s="367">
        <v>0</v>
      </c>
      <c r="AB10" s="367">
        <v>0</v>
      </c>
      <c r="AC10" s="367">
        <v>0</v>
      </c>
      <c r="AD10" s="367">
        <v>0</v>
      </c>
      <c r="AE10" s="367">
        <v>0</v>
      </c>
    </row>
    <row r="11" spans="1:31" ht="16" customHeight="1" x14ac:dyDescent="0.25">
      <c r="A11" s="308" t="s">
        <v>162</v>
      </c>
      <c r="B11" s="204">
        <v>0.30299999999999999</v>
      </c>
      <c r="C11" s="204">
        <v>0.45100000000000001</v>
      </c>
      <c r="D11" s="204">
        <v>0.63300000000000001</v>
      </c>
      <c r="E11" s="204">
        <v>0.51800000000000002</v>
      </c>
      <c r="F11" s="204">
        <v>0.65300000000000002</v>
      </c>
      <c r="G11" s="204">
        <v>0.81499999999999995</v>
      </c>
      <c r="H11" s="204">
        <v>0.96899999999999997</v>
      </c>
      <c r="I11" s="204">
        <v>0.13600000000000001</v>
      </c>
      <c r="J11" s="204">
        <v>0.32200000000000001</v>
      </c>
      <c r="K11" s="204">
        <v>0.48699999999999999</v>
      </c>
      <c r="L11" s="204">
        <v>0.71699999999999997</v>
      </c>
      <c r="M11" s="204">
        <v>0.2</v>
      </c>
      <c r="N11" s="204">
        <v>0.41299999999999998</v>
      </c>
      <c r="O11" s="204">
        <v>0.627</v>
      </c>
      <c r="P11" s="204">
        <v>0.84299999999999997</v>
      </c>
      <c r="Q11" s="204">
        <v>9.4E-2</v>
      </c>
      <c r="R11" s="204">
        <v>0.26</v>
      </c>
      <c r="S11" s="204">
        <v>0.39900000000000002</v>
      </c>
      <c r="T11" s="204">
        <v>0.48199999999999998</v>
      </c>
      <c r="U11" s="204">
        <v>0.124</v>
      </c>
      <c r="V11" s="204">
        <v>1.0329999999999999</v>
      </c>
      <c r="W11" s="204">
        <v>1.21</v>
      </c>
      <c r="X11" s="204">
        <v>1.415</v>
      </c>
      <c r="Y11" s="204">
        <v>0.253</v>
      </c>
      <c r="Z11" s="204">
        <v>0.63400000000000001</v>
      </c>
      <c r="AA11" s="204">
        <v>1.0740000000000001</v>
      </c>
      <c r="AB11" s="204">
        <v>1.335</v>
      </c>
      <c r="AC11" s="204">
        <v>0.22500000000000001</v>
      </c>
      <c r="AD11" s="204">
        <v>0.497</v>
      </c>
      <c r="AE11" s="204">
        <v>0.75700000000000001</v>
      </c>
    </row>
    <row r="12" spans="1:31" ht="16" customHeight="1" x14ac:dyDescent="0.25">
      <c r="A12" s="308" t="s">
        <v>161</v>
      </c>
      <c r="B12" s="204">
        <v>0.27400000000000002</v>
      </c>
      <c r="C12" s="204">
        <v>-1.038</v>
      </c>
      <c r="D12" s="204">
        <v>-1.663</v>
      </c>
      <c r="E12" s="204">
        <v>-0.35499999999999998</v>
      </c>
      <c r="F12" s="204">
        <v>-0.70099999999999996</v>
      </c>
      <c r="G12" s="204">
        <v>-1.028</v>
      </c>
      <c r="H12" s="204">
        <v>-1.329</v>
      </c>
      <c r="I12" s="204">
        <v>-0.26700000000000002</v>
      </c>
      <c r="J12" s="204">
        <v>-0.378</v>
      </c>
      <c r="K12" s="204">
        <v>-0.58299999999999996</v>
      </c>
      <c r="L12" s="204">
        <v>-0.88</v>
      </c>
      <c r="M12" s="204">
        <v>-0.254</v>
      </c>
      <c r="N12" s="204">
        <v>-0.57799999999999996</v>
      </c>
      <c r="O12" s="204">
        <v>-1.1830000000000001</v>
      </c>
      <c r="P12" s="204">
        <v>-1.0149999999999999</v>
      </c>
      <c r="Q12" s="204">
        <v>-0.373</v>
      </c>
      <c r="R12" s="204">
        <v>-0.86299999999999999</v>
      </c>
      <c r="S12" s="204">
        <v>-1.276</v>
      </c>
      <c r="T12" s="204">
        <v>-1.8460000000000001</v>
      </c>
      <c r="U12" s="204">
        <v>-0.60399999999999998</v>
      </c>
      <c r="V12" s="204">
        <v>-5.8999999999999997E-2</v>
      </c>
      <c r="W12" s="204">
        <v>-0.55200000000000005</v>
      </c>
      <c r="X12" s="204">
        <v>-1.8109999999999999</v>
      </c>
      <c r="Y12" s="204">
        <v>-0.77</v>
      </c>
      <c r="Z12" s="204">
        <v>-1.5209999999999999</v>
      </c>
      <c r="AA12" s="204">
        <v>-2.3730000000000002</v>
      </c>
      <c r="AB12" s="204">
        <v>-3.19</v>
      </c>
      <c r="AC12" s="204">
        <v>-1.0209999999999999</v>
      </c>
      <c r="AD12" s="204">
        <v>-1.843</v>
      </c>
      <c r="AE12" s="204">
        <v>-2.101</v>
      </c>
    </row>
    <row r="13" spans="1:31" s="134" customFormat="1" ht="16" customHeight="1" x14ac:dyDescent="0.3">
      <c r="A13" s="140" t="s">
        <v>160</v>
      </c>
      <c r="B13" s="206">
        <v>9.673</v>
      </c>
      <c r="C13" s="206">
        <v>16.594000000000001</v>
      </c>
      <c r="D13" s="206">
        <v>21.405000000000001</v>
      </c>
      <c r="E13" s="206">
        <v>5.0880000000000001</v>
      </c>
      <c r="F13" s="206">
        <v>10.356</v>
      </c>
      <c r="G13" s="206">
        <v>16.152999999999999</v>
      </c>
      <c r="H13" s="206">
        <v>21.526</v>
      </c>
      <c r="I13" s="206">
        <v>5.1829999999999998</v>
      </c>
      <c r="J13" s="206">
        <v>11.157999999999999</v>
      </c>
      <c r="K13" s="206">
        <v>17.45</v>
      </c>
      <c r="L13" s="206">
        <v>23.818000000000001</v>
      </c>
      <c r="M13" s="206">
        <v>6.0519999999999996</v>
      </c>
      <c r="N13" s="206">
        <v>12.624000000000001</v>
      </c>
      <c r="O13" s="206">
        <v>19.146999999999998</v>
      </c>
      <c r="P13" s="206">
        <v>26.564</v>
      </c>
      <c r="Q13" s="206">
        <v>6.2539999999999996</v>
      </c>
      <c r="R13" s="206">
        <v>11.97</v>
      </c>
      <c r="S13" s="206">
        <v>18.210999999999999</v>
      </c>
      <c r="T13" s="206">
        <v>24.338999999999999</v>
      </c>
      <c r="U13" s="206">
        <v>5.7080000000000002</v>
      </c>
      <c r="V13" s="206">
        <v>14.004</v>
      </c>
      <c r="W13" s="206">
        <v>21.189</v>
      </c>
      <c r="X13" s="206">
        <v>28.114000000000001</v>
      </c>
      <c r="Y13" s="206">
        <v>8.0060000000000002</v>
      </c>
      <c r="Z13" s="206">
        <v>17.228999999999999</v>
      </c>
      <c r="AA13" s="206">
        <v>27.335000000000001</v>
      </c>
      <c r="AB13" s="206">
        <v>37.326999999999998</v>
      </c>
      <c r="AC13" s="206">
        <v>10.348000000000001</v>
      </c>
      <c r="AD13" s="206">
        <v>22.036000000000001</v>
      </c>
      <c r="AE13" s="206">
        <v>35.863</v>
      </c>
    </row>
    <row r="14" spans="1:31" ht="16" customHeight="1" x14ac:dyDescent="0.25">
      <c r="A14" s="308" t="s">
        <v>245</v>
      </c>
      <c r="B14" s="124">
        <v>-3.726</v>
      </c>
      <c r="C14" s="124">
        <v>-5.5810000000000004</v>
      </c>
      <c r="D14" s="124">
        <v>-7.4180000000000001</v>
      </c>
      <c r="E14" s="124">
        <v>-1.9179999999999999</v>
      </c>
      <c r="F14" s="124">
        <v>-3.8079999999999998</v>
      </c>
      <c r="G14" s="124">
        <v>-5.3639999999999999</v>
      </c>
      <c r="H14" s="124">
        <v>-7.2039999999999997</v>
      </c>
      <c r="I14" s="124">
        <v>-1.77</v>
      </c>
      <c r="J14" s="124">
        <v>-3.5470000000000002</v>
      </c>
      <c r="K14" s="124">
        <v>-5.3239999999999998</v>
      </c>
      <c r="L14" s="124">
        <v>-7.18</v>
      </c>
      <c r="M14" s="124">
        <v>-1.8089999999999999</v>
      </c>
      <c r="N14" s="124">
        <v>-3.6160000000000001</v>
      </c>
      <c r="O14" s="124">
        <v>-5.4429999999999996</v>
      </c>
      <c r="P14" s="124">
        <v>-7.6559999999999997</v>
      </c>
      <c r="Q14" s="124">
        <v>-1.877</v>
      </c>
      <c r="R14" s="124">
        <v>-3.5579999999999998</v>
      </c>
      <c r="S14" s="124">
        <v>-5.2679999999999998</v>
      </c>
      <c r="T14" s="124">
        <v>-7.2140000000000004</v>
      </c>
      <c r="U14" s="124">
        <v>-1.909</v>
      </c>
      <c r="V14" s="124">
        <v>-4.3769999999999998</v>
      </c>
      <c r="W14" s="124">
        <v>-7.0220000000000002</v>
      </c>
      <c r="X14" s="124">
        <v>-9.843</v>
      </c>
      <c r="Y14" s="124">
        <v>-2.2799999999999998</v>
      </c>
      <c r="Z14" s="124">
        <v>-4.5570000000000004</v>
      </c>
      <c r="AA14" s="124">
        <v>-6.9</v>
      </c>
      <c r="AB14" s="124">
        <v>-10.975</v>
      </c>
      <c r="AC14" s="124">
        <v>-2.5</v>
      </c>
      <c r="AD14" s="124">
        <v>-5.0359999999999996</v>
      </c>
      <c r="AE14" s="124">
        <v>-7.6210000000000004</v>
      </c>
    </row>
    <row r="15" spans="1:31" ht="16" customHeight="1" x14ac:dyDescent="0.25">
      <c r="A15" s="308" t="s">
        <v>244</v>
      </c>
      <c r="B15" s="124">
        <v>-2.02</v>
      </c>
      <c r="C15" s="124">
        <v>-3.0409999999999999</v>
      </c>
      <c r="D15" s="124">
        <v>-4.2640000000000002</v>
      </c>
      <c r="E15" s="124">
        <v>-0.94</v>
      </c>
      <c r="F15" s="124">
        <v>-1.9490000000000001</v>
      </c>
      <c r="G15" s="124">
        <v>-2.996</v>
      </c>
      <c r="H15" s="124">
        <v>-4.3680000000000003</v>
      </c>
      <c r="I15" s="124">
        <v>-0.93899999999999995</v>
      </c>
      <c r="J15" s="124">
        <v>-1.9510000000000001</v>
      </c>
      <c r="K15" s="124">
        <v>-3.0550000000000002</v>
      </c>
      <c r="L15" s="124">
        <v>-4.3010000000000002</v>
      </c>
      <c r="M15" s="124">
        <v>-0.95799999999999996</v>
      </c>
      <c r="N15" s="124">
        <v>-2.0609999999999999</v>
      </c>
      <c r="O15" s="124">
        <v>-3.06</v>
      </c>
      <c r="P15" s="124">
        <v>-4.6029999999999998</v>
      </c>
      <c r="Q15" s="124">
        <v>-1.2170000000000001</v>
      </c>
      <c r="R15" s="124">
        <v>-2.4340000000000002</v>
      </c>
      <c r="S15" s="124">
        <v>-3.6579999999999999</v>
      </c>
      <c r="T15" s="124">
        <v>-4.9770000000000003</v>
      </c>
      <c r="U15" s="124">
        <v>-1.2330000000000001</v>
      </c>
      <c r="V15" s="124">
        <v>-2.4870000000000001</v>
      </c>
      <c r="W15" s="124">
        <v>-3.8029999999999999</v>
      </c>
      <c r="X15" s="124">
        <v>-5.6950000000000003</v>
      </c>
      <c r="Y15" s="124">
        <v>-1.4419999999999999</v>
      </c>
      <c r="Z15" s="124">
        <v>-3.2090000000000001</v>
      </c>
      <c r="AA15" s="124">
        <v>-5.0140000000000002</v>
      </c>
      <c r="AB15" s="124">
        <v>-6.9160000000000004</v>
      </c>
      <c r="AC15" s="124">
        <v>-1.5920000000000001</v>
      </c>
      <c r="AD15" s="124">
        <v>-3.484</v>
      </c>
      <c r="AE15" s="124">
        <v>-5.2519999999999998</v>
      </c>
    </row>
    <row r="16" spans="1:31" ht="16" customHeight="1" x14ac:dyDescent="0.25">
      <c r="A16" s="308" t="s">
        <v>157</v>
      </c>
      <c r="B16" s="124">
        <v>-0.45400000000000001</v>
      </c>
      <c r="C16" s="124">
        <v>-0.67300000000000004</v>
      </c>
      <c r="D16" s="124">
        <v>-0.88800000000000001</v>
      </c>
      <c r="E16" s="124">
        <v>-0.216</v>
      </c>
      <c r="F16" s="124">
        <v>-0.42399999999999999</v>
      </c>
      <c r="G16" s="124">
        <v>-0.63400000000000001</v>
      </c>
      <c r="H16" s="124">
        <v>-0.84199999999999997</v>
      </c>
      <c r="I16" s="124">
        <v>-0.22</v>
      </c>
      <c r="J16" s="124">
        <v>-0.438</v>
      </c>
      <c r="K16" s="124">
        <v>-0.65800000000000003</v>
      </c>
      <c r="L16" s="124">
        <v>-0.85899999999999999</v>
      </c>
      <c r="M16" s="124">
        <v>-0.379</v>
      </c>
      <c r="N16" s="124">
        <v>-0.77500000000000002</v>
      </c>
      <c r="O16" s="124">
        <v>-1.149</v>
      </c>
      <c r="P16" s="124">
        <v>-1.5329999999999999</v>
      </c>
      <c r="Q16" s="124">
        <v>-0.34599999999999997</v>
      </c>
      <c r="R16" s="124">
        <v>-0.7</v>
      </c>
      <c r="S16" s="124">
        <v>-1.054</v>
      </c>
      <c r="T16" s="124">
        <v>-1.431</v>
      </c>
      <c r="U16" s="124">
        <v>-0.436</v>
      </c>
      <c r="V16" s="124">
        <v>-0.872</v>
      </c>
      <c r="W16" s="124">
        <v>-1.3140000000000001</v>
      </c>
      <c r="X16" s="124">
        <v>-1.8129999999999999</v>
      </c>
      <c r="Y16" s="124">
        <v>-0.56499999999999995</v>
      </c>
      <c r="Z16" s="124">
        <v>-1.1339999999999999</v>
      </c>
      <c r="AA16" s="124">
        <v>-1.74</v>
      </c>
      <c r="AB16" s="124">
        <v>-2.3610000000000002</v>
      </c>
      <c r="AC16" s="124">
        <v>-0.57799999999999996</v>
      </c>
      <c r="AD16" s="124">
        <v>-1.1459999999999999</v>
      </c>
      <c r="AE16" s="124">
        <v>-1.712</v>
      </c>
    </row>
    <row r="17" spans="1:31" s="134" customFormat="1" ht="16" customHeight="1" x14ac:dyDescent="0.3">
      <c r="A17" s="140" t="s">
        <v>156</v>
      </c>
      <c r="B17" s="206">
        <v>-6.2</v>
      </c>
      <c r="C17" s="206">
        <v>-9.2949999999999999</v>
      </c>
      <c r="D17" s="206">
        <v>-12.57</v>
      </c>
      <c r="E17" s="206">
        <v>-3.0739999999999998</v>
      </c>
      <c r="F17" s="206">
        <v>-6.181</v>
      </c>
      <c r="G17" s="206">
        <v>-8.9939999999999998</v>
      </c>
      <c r="H17" s="206">
        <v>-12.414</v>
      </c>
      <c r="I17" s="206">
        <v>-2.9289999999999998</v>
      </c>
      <c r="J17" s="206">
        <v>-5.9359999999999999</v>
      </c>
      <c r="K17" s="206">
        <v>-9.0370000000000008</v>
      </c>
      <c r="L17" s="206">
        <v>-12.34</v>
      </c>
      <c r="M17" s="206">
        <v>-3.1459999999999999</v>
      </c>
      <c r="N17" s="206">
        <v>-6.452</v>
      </c>
      <c r="O17" s="206">
        <v>-9.6519999999999992</v>
      </c>
      <c r="P17" s="206">
        <v>-13.792</v>
      </c>
      <c r="Q17" s="206">
        <v>-3.44</v>
      </c>
      <c r="R17" s="206">
        <v>-6.6920000000000002</v>
      </c>
      <c r="S17" s="206">
        <v>-9.98</v>
      </c>
      <c r="T17" s="206">
        <v>-13.622</v>
      </c>
      <c r="U17" s="206">
        <v>-3.5779999999999998</v>
      </c>
      <c r="V17" s="206">
        <v>-7.7359999999999998</v>
      </c>
      <c r="W17" s="206">
        <v>-12.138999999999999</v>
      </c>
      <c r="X17" s="206">
        <v>-17.350999999999999</v>
      </c>
      <c r="Y17" s="206">
        <v>-4.2869999999999999</v>
      </c>
      <c r="Z17" s="206">
        <v>-8.9</v>
      </c>
      <c r="AA17" s="206">
        <v>-13.654</v>
      </c>
      <c r="AB17" s="206">
        <v>-20.251999999999999</v>
      </c>
      <c r="AC17" s="206">
        <v>-4.67</v>
      </c>
      <c r="AD17" s="206">
        <v>-9.6660000000000004</v>
      </c>
      <c r="AE17" s="206">
        <v>-14.585000000000001</v>
      </c>
    </row>
    <row r="18" spans="1:31" s="134" customFormat="1" ht="16" customHeight="1" x14ac:dyDescent="0.3">
      <c r="A18" s="309" t="s">
        <v>155</v>
      </c>
      <c r="B18" s="150">
        <v>3.4729999999999999</v>
      </c>
      <c r="C18" s="150">
        <v>7.2990000000000004</v>
      </c>
      <c r="D18" s="150">
        <v>8.8350000000000009</v>
      </c>
      <c r="E18" s="150">
        <v>2.0139999999999998</v>
      </c>
      <c r="F18" s="150">
        <v>4.1749999999999998</v>
      </c>
      <c r="G18" s="150">
        <v>7.1589999999999998</v>
      </c>
      <c r="H18" s="150">
        <v>9.1120000000000001</v>
      </c>
      <c r="I18" s="150">
        <v>2.254</v>
      </c>
      <c r="J18" s="150">
        <v>5.2220000000000004</v>
      </c>
      <c r="K18" s="150">
        <v>8.4130000000000003</v>
      </c>
      <c r="L18" s="150">
        <v>11.478</v>
      </c>
      <c r="M18" s="150">
        <v>2.9060000000000001</v>
      </c>
      <c r="N18" s="150">
        <v>6.1719999999999997</v>
      </c>
      <c r="O18" s="150">
        <v>9.4949999999999992</v>
      </c>
      <c r="P18" s="150">
        <v>12.772</v>
      </c>
      <c r="Q18" s="150">
        <v>2.8140000000000001</v>
      </c>
      <c r="R18" s="150">
        <v>5.2779999999999996</v>
      </c>
      <c r="S18" s="150">
        <v>8.2309999999999999</v>
      </c>
      <c r="T18" s="150">
        <v>10.717000000000001</v>
      </c>
      <c r="U18" s="150">
        <v>2.13</v>
      </c>
      <c r="V18" s="150">
        <v>6.2679999999999998</v>
      </c>
      <c r="W18" s="150">
        <v>9.0500000000000007</v>
      </c>
      <c r="X18" s="150">
        <v>10.763</v>
      </c>
      <c r="Y18" s="150">
        <v>3.7189999999999999</v>
      </c>
      <c r="Z18" s="150">
        <v>8.3290000000000006</v>
      </c>
      <c r="AA18" s="150">
        <v>13.680999999999999</v>
      </c>
      <c r="AB18" s="150">
        <v>17.074999999999999</v>
      </c>
      <c r="AC18" s="150">
        <v>5.6779999999999999</v>
      </c>
      <c r="AD18" s="150">
        <v>12.37</v>
      </c>
      <c r="AE18" s="150">
        <v>21.277999999999999</v>
      </c>
    </row>
    <row r="19" spans="1:31" ht="16" customHeight="1" x14ac:dyDescent="0.25">
      <c r="A19" s="308" t="s">
        <v>154</v>
      </c>
      <c r="B19" s="124">
        <v>-0.36</v>
      </c>
      <c r="C19" s="124">
        <v>1.48</v>
      </c>
      <c r="D19" s="124">
        <v>-1.8879999999999999</v>
      </c>
      <c r="E19" s="124">
        <v>0.93500000000000005</v>
      </c>
      <c r="F19" s="124">
        <v>-0.81399999999999995</v>
      </c>
      <c r="G19" s="124">
        <v>-2.2770000000000001</v>
      </c>
      <c r="H19" s="124">
        <v>-2.649</v>
      </c>
      <c r="I19" s="124">
        <v>0.65300000000000002</v>
      </c>
      <c r="J19" s="124">
        <v>0.436</v>
      </c>
      <c r="K19" s="124">
        <v>0.96899999999999997</v>
      </c>
      <c r="L19" s="124">
        <v>1.2130000000000001</v>
      </c>
      <c r="M19" s="124">
        <v>0.17699999999999999</v>
      </c>
      <c r="N19" s="124">
        <v>0.433</v>
      </c>
      <c r="O19" s="124">
        <v>0.82299999999999995</v>
      </c>
      <c r="P19" s="124">
        <v>0.33200000000000002</v>
      </c>
      <c r="Q19" s="124">
        <v>-0.48599999999999999</v>
      </c>
      <c r="R19" s="124">
        <v>-1.835</v>
      </c>
      <c r="S19" s="124">
        <v>-3.9529999999999998</v>
      </c>
      <c r="T19" s="124">
        <v>-3.996</v>
      </c>
      <c r="U19" s="124">
        <v>0.35599999999999998</v>
      </c>
      <c r="V19" s="124">
        <v>1.1910000000000001</v>
      </c>
      <c r="W19" s="124">
        <v>1.841</v>
      </c>
      <c r="X19" s="124">
        <v>-0.188</v>
      </c>
      <c r="Y19" s="124">
        <v>0.21299999999999999</v>
      </c>
      <c r="Z19" s="124">
        <v>-2.2509999999999999</v>
      </c>
      <c r="AA19" s="124">
        <v>2.63</v>
      </c>
      <c r="AB19" s="124">
        <v>1.968</v>
      </c>
      <c r="AC19" s="124">
        <v>0.56200000000000006</v>
      </c>
      <c r="AD19" s="124">
        <v>0.66400000000000003</v>
      </c>
      <c r="AE19" s="124">
        <v>1.986</v>
      </c>
    </row>
    <row r="20" spans="1:31" ht="16" customHeight="1" x14ac:dyDescent="0.25">
      <c r="A20" s="308" t="s">
        <v>152</v>
      </c>
      <c r="B20" s="124">
        <v>-0.23400000000000001</v>
      </c>
      <c r="C20" s="124">
        <v>-0.57399999999999995</v>
      </c>
      <c r="D20" s="124">
        <v>-1.617</v>
      </c>
      <c r="E20" s="124">
        <v>-8.8999999999999996E-2</v>
      </c>
      <c r="F20" s="124">
        <v>-0.91400000000000003</v>
      </c>
      <c r="G20" s="124">
        <v>-0.65100000000000002</v>
      </c>
      <c r="H20" s="124">
        <v>-1.1579999999999999</v>
      </c>
      <c r="I20" s="124">
        <v>-0.17499999999999999</v>
      </c>
      <c r="J20" s="124">
        <v>-0.14499999999999999</v>
      </c>
      <c r="K20" s="124">
        <v>-1.679</v>
      </c>
      <c r="L20" s="124">
        <v>-2.48</v>
      </c>
      <c r="M20" s="124">
        <v>-3.5459999999999998</v>
      </c>
      <c r="N20" s="124">
        <v>-3.57</v>
      </c>
      <c r="O20" s="124">
        <v>-3.6869999999999998</v>
      </c>
      <c r="P20" s="124">
        <v>-4.1399999999999997</v>
      </c>
      <c r="Q20" s="124">
        <v>-2.1819999999999999</v>
      </c>
      <c r="R20" s="124">
        <v>-2.3210000000000002</v>
      </c>
      <c r="S20" s="124">
        <v>-2.6440000000000001</v>
      </c>
      <c r="T20" s="124">
        <v>-4.891</v>
      </c>
      <c r="U20" s="124">
        <v>-3.7999999999999999E-2</v>
      </c>
      <c r="V20" s="124">
        <v>0.378</v>
      </c>
      <c r="W20" s="124">
        <v>0.58599999999999997</v>
      </c>
      <c r="X20" s="124">
        <v>0.80100000000000005</v>
      </c>
      <c r="Y20" s="124">
        <v>-0.112</v>
      </c>
      <c r="Z20" s="124">
        <v>-0.18</v>
      </c>
      <c r="AA20" s="124">
        <v>-0.19600000000000001</v>
      </c>
      <c r="AB20" s="124">
        <v>-0.80300000000000005</v>
      </c>
      <c r="AC20" s="124">
        <v>-0.10100000000000001</v>
      </c>
      <c r="AD20" s="124">
        <v>-0.18</v>
      </c>
      <c r="AE20" s="124">
        <v>-0.36899999999999999</v>
      </c>
    </row>
    <row r="21" spans="1:31" s="134" customFormat="1" ht="16" customHeight="1" x14ac:dyDescent="0.3">
      <c r="A21" s="309" t="s">
        <v>150</v>
      </c>
      <c r="B21" s="150">
        <v>2.879</v>
      </c>
      <c r="C21" s="150">
        <v>8.2050000000000001</v>
      </c>
      <c r="D21" s="150">
        <v>5.33</v>
      </c>
      <c r="E21" s="150">
        <v>2.86</v>
      </c>
      <c r="F21" s="150">
        <v>2.4470000000000001</v>
      </c>
      <c r="G21" s="150">
        <v>4.2309999999999999</v>
      </c>
      <c r="H21" s="150">
        <v>5.3049999999999997</v>
      </c>
      <c r="I21" s="150">
        <v>2.7320000000000002</v>
      </c>
      <c r="J21" s="150">
        <v>5.5129999999999999</v>
      </c>
      <c r="K21" s="150">
        <v>7.7030000000000003</v>
      </c>
      <c r="L21" s="150">
        <v>10.211</v>
      </c>
      <c r="M21" s="150">
        <v>-0.46300000000000002</v>
      </c>
      <c r="N21" s="150">
        <v>3.0350000000000001</v>
      </c>
      <c r="O21" s="150">
        <v>6.6310000000000002</v>
      </c>
      <c r="P21" s="150">
        <v>8.9640000000000004</v>
      </c>
      <c r="Q21" s="150">
        <v>0.14599999999999999</v>
      </c>
      <c r="R21" s="150">
        <v>1.1220000000000001</v>
      </c>
      <c r="S21" s="150">
        <v>1.6339999999999999</v>
      </c>
      <c r="T21" s="150">
        <v>1.83</v>
      </c>
      <c r="U21" s="150">
        <v>2.448</v>
      </c>
      <c r="V21" s="150">
        <v>7.8369999999999997</v>
      </c>
      <c r="W21" s="150">
        <v>11.477</v>
      </c>
      <c r="X21" s="150">
        <v>11.375999999999999</v>
      </c>
      <c r="Y21" s="150">
        <v>3.82</v>
      </c>
      <c r="Z21" s="150">
        <v>5.8979999999999997</v>
      </c>
      <c r="AA21" s="150">
        <v>16.114999999999998</v>
      </c>
      <c r="AB21" s="150">
        <v>18.239999999999998</v>
      </c>
      <c r="AC21" s="150">
        <v>6.1390000000000002</v>
      </c>
      <c r="AD21" s="150">
        <v>12.853999999999999</v>
      </c>
      <c r="AE21" s="150">
        <v>22.895</v>
      </c>
    </row>
    <row r="22" spans="1:31" ht="16" customHeight="1" x14ac:dyDescent="0.25">
      <c r="A22" s="308" t="s">
        <v>149</v>
      </c>
      <c r="B22" s="124">
        <v>-1E-3</v>
      </c>
      <c r="C22" s="124">
        <v>-6.0000000000000001E-3</v>
      </c>
      <c r="D22" s="124">
        <v>-1.2E-2</v>
      </c>
      <c r="E22" s="124">
        <v>-1E-3</v>
      </c>
      <c r="F22" s="124">
        <v>-8.0000000000000002E-3</v>
      </c>
      <c r="G22" s="124">
        <v>-8.9999999999999993E-3</v>
      </c>
      <c r="H22" s="124">
        <v>0.08</v>
      </c>
      <c r="I22" s="124">
        <v>-3.0000000000000001E-3</v>
      </c>
      <c r="J22" s="124">
        <v>-7.0000000000000001E-3</v>
      </c>
      <c r="K22" s="124">
        <v>-2.9000000000000001E-2</v>
      </c>
      <c r="L22" s="124">
        <v>-0.17799999999999999</v>
      </c>
      <c r="M22" s="124">
        <v>-2.5999999999999999E-2</v>
      </c>
      <c r="N22" s="124">
        <v>-0.30099999999999999</v>
      </c>
      <c r="O22" s="124">
        <v>-0.61</v>
      </c>
      <c r="P22" s="124">
        <v>-1.399</v>
      </c>
      <c r="Q22" s="124">
        <v>-2.9000000000000001E-2</v>
      </c>
      <c r="R22" s="124">
        <v>-0.28399999999999997</v>
      </c>
      <c r="S22" s="124">
        <v>-0.43099999999999999</v>
      </c>
      <c r="T22" s="124">
        <v>-0.443</v>
      </c>
      <c r="U22" s="124">
        <v>-0.32700000000000001</v>
      </c>
      <c r="V22" s="124">
        <v>-0.91</v>
      </c>
      <c r="W22" s="124">
        <v>-1.3360000000000001</v>
      </c>
      <c r="X22" s="124">
        <v>-1.3260000000000001</v>
      </c>
      <c r="Y22" s="124">
        <v>0.39500000000000002</v>
      </c>
      <c r="Z22" s="124">
        <v>0.124</v>
      </c>
      <c r="AA22" s="124">
        <v>-1.419</v>
      </c>
      <c r="AB22" s="124">
        <v>-1.627</v>
      </c>
      <c r="AC22" s="124">
        <v>-0.85099999999999998</v>
      </c>
      <c r="AD22" s="124">
        <v>-1.873</v>
      </c>
      <c r="AE22" s="124">
        <v>-3.4940000000000002</v>
      </c>
    </row>
    <row r="23" spans="1:31" ht="16" customHeight="1" x14ac:dyDescent="0.25">
      <c r="A23" s="131" t="s">
        <v>243</v>
      </c>
      <c r="B23" s="203">
        <v>2.8780000000000001</v>
      </c>
      <c r="C23" s="203">
        <v>8.1989999999999998</v>
      </c>
      <c r="D23" s="203">
        <v>5.3179999999999996</v>
      </c>
      <c r="E23" s="203">
        <v>2.859</v>
      </c>
      <c r="F23" s="203">
        <v>2.4390000000000001</v>
      </c>
      <c r="G23" s="203">
        <v>4.2220000000000004</v>
      </c>
      <c r="H23" s="203">
        <v>5.3849999999999998</v>
      </c>
      <c r="I23" s="203">
        <v>2.7290000000000001</v>
      </c>
      <c r="J23" s="203">
        <v>5.5060000000000002</v>
      </c>
      <c r="K23" s="203">
        <v>7.6740000000000004</v>
      </c>
      <c r="L23" s="203">
        <v>10.032999999999999</v>
      </c>
      <c r="M23" s="203">
        <v>-0.48899999999999999</v>
      </c>
      <c r="N23" s="203">
        <v>2.734</v>
      </c>
      <c r="O23" s="203">
        <v>6.0209999999999999</v>
      </c>
      <c r="P23" s="203">
        <v>7.5650000000000004</v>
      </c>
      <c r="Q23" s="203">
        <v>0.11700000000000001</v>
      </c>
      <c r="R23" s="203">
        <v>0.83799999999999997</v>
      </c>
      <c r="S23" s="203">
        <v>1.2030000000000001</v>
      </c>
      <c r="T23" s="203">
        <v>1.387</v>
      </c>
      <c r="U23" s="203">
        <v>2.121</v>
      </c>
      <c r="V23" s="203">
        <v>6.9269999999999996</v>
      </c>
      <c r="W23" s="203">
        <v>10.141</v>
      </c>
      <c r="X23" s="203">
        <v>10.050000000000001</v>
      </c>
      <c r="Y23" s="203">
        <v>4.2149999999999999</v>
      </c>
      <c r="Z23" s="203">
        <v>6.0220000000000002</v>
      </c>
      <c r="AA23" s="203">
        <v>14.696</v>
      </c>
      <c r="AB23" s="203">
        <v>16.613</v>
      </c>
      <c r="AC23" s="203">
        <v>5.2880000000000003</v>
      </c>
      <c r="AD23" s="203">
        <v>10.981</v>
      </c>
      <c r="AE23" s="203">
        <v>19.401</v>
      </c>
    </row>
    <row r="24" spans="1:31" ht="12.5" x14ac:dyDescent="0.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row>
    <row r="25" spans="1:31" ht="12.5" x14ac:dyDescent="0.25">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row>
    <row r="26" spans="1:31" ht="25.5" customHeight="1" x14ac:dyDescent="0.25">
      <c r="A26" s="311" t="s">
        <v>251</v>
      </c>
      <c r="B26" s="144" t="s">
        <v>25</v>
      </c>
      <c r="C26" s="144" t="s">
        <v>26</v>
      </c>
      <c r="D26" s="144" t="s">
        <v>27</v>
      </c>
      <c r="E26" s="144" t="s">
        <v>28</v>
      </c>
      <c r="F26" s="144" t="s">
        <v>29</v>
      </c>
      <c r="G26" s="144" t="s">
        <v>30</v>
      </c>
      <c r="H26" s="144" t="s">
        <v>31</v>
      </c>
      <c r="I26" s="144" t="s">
        <v>32</v>
      </c>
      <c r="J26" s="144" t="s">
        <v>33</v>
      </c>
      <c r="K26" s="144" t="s">
        <v>34</v>
      </c>
      <c r="L26" s="143" t="s">
        <v>35</v>
      </c>
      <c r="M26" s="143" t="s">
        <v>38</v>
      </c>
      <c r="N26" s="143" t="s">
        <v>42</v>
      </c>
      <c r="O26" s="143" t="s">
        <v>44</v>
      </c>
      <c r="P26" s="143" t="s">
        <v>109</v>
      </c>
      <c r="Q26" s="143" t="s">
        <v>142</v>
      </c>
      <c r="R26" s="143" t="s">
        <v>141</v>
      </c>
      <c r="S26" s="143" t="s">
        <v>140</v>
      </c>
      <c r="T26" s="143" t="s">
        <v>139</v>
      </c>
      <c r="U26" s="143" t="s">
        <v>295</v>
      </c>
      <c r="V26" s="143" t="s">
        <v>316</v>
      </c>
      <c r="W26" s="143" t="s">
        <v>318</v>
      </c>
      <c r="X26" s="143" t="s">
        <v>322</v>
      </c>
      <c r="Y26" s="143" t="s">
        <v>336</v>
      </c>
      <c r="Z26" s="143" t="s">
        <v>347</v>
      </c>
      <c r="AA26" s="143" t="s">
        <v>363</v>
      </c>
      <c r="AB26" s="143" t="s">
        <v>369</v>
      </c>
      <c r="AC26" s="143" t="s">
        <v>374</v>
      </c>
      <c r="AD26" s="143" t="s">
        <v>377</v>
      </c>
      <c r="AE26" s="143" t="s">
        <v>402</v>
      </c>
    </row>
    <row r="27" spans="1:31" ht="16" customHeight="1" x14ac:dyDescent="0.25">
      <c r="A27" s="308" t="s">
        <v>169</v>
      </c>
      <c r="B27" s="124">
        <v>11.007999999999999</v>
      </c>
      <c r="C27" s="124">
        <v>16.681999999999999</v>
      </c>
      <c r="D27" s="124">
        <v>22.222999999999999</v>
      </c>
      <c r="E27" s="124">
        <v>5.5140000000000002</v>
      </c>
      <c r="F27" s="124">
        <v>11.183</v>
      </c>
      <c r="G27" s="124">
        <v>16.702000000000002</v>
      </c>
      <c r="H27" s="124">
        <v>22.248000000000001</v>
      </c>
      <c r="I27" s="124">
        <v>5.2619999999999996</v>
      </c>
      <c r="J27" s="124">
        <v>10.523</v>
      </c>
      <c r="K27" s="124">
        <v>15.878</v>
      </c>
      <c r="L27" s="124">
        <v>21.268999999999998</v>
      </c>
      <c r="M27" s="124">
        <v>5.234</v>
      </c>
      <c r="N27" s="124">
        <v>10.638</v>
      </c>
      <c r="O27" s="124">
        <v>16.109000000000002</v>
      </c>
      <c r="P27" s="124">
        <v>21.454999999999998</v>
      </c>
      <c r="Q27" s="124">
        <v>5.3339999999999996</v>
      </c>
      <c r="R27" s="124">
        <v>10.737</v>
      </c>
      <c r="S27" s="124">
        <v>15.821999999999999</v>
      </c>
      <c r="T27" s="124">
        <v>20.87</v>
      </c>
      <c r="U27" s="124">
        <v>5.1239999999999997</v>
      </c>
      <c r="V27" s="124">
        <v>10.432</v>
      </c>
      <c r="W27" s="124">
        <v>15.712999999999999</v>
      </c>
      <c r="X27" s="124">
        <v>20.995000000000001</v>
      </c>
      <c r="Y27" s="124">
        <v>5.3920000000000003</v>
      </c>
      <c r="Z27" s="124">
        <v>10.926</v>
      </c>
      <c r="AA27" s="124">
        <v>16.765000000000001</v>
      </c>
      <c r="AB27" s="124">
        <v>22.952000000000002</v>
      </c>
      <c r="AC27" s="124">
        <v>6.73</v>
      </c>
      <c r="AD27" s="124">
        <v>14.169</v>
      </c>
      <c r="AE27" s="124">
        <v>22.106999999999999</v>
      </c>
    </row>
    <row r="28" spans="1:31" ht="16" customHeight="1" x14ac:dyDescent="0.25">
      <c r="A28" s="308" t="s">
        <v>168</v>
      </c>
      <c r="B28" s="124">
        <v>-2.8940000000000001</v>
      </c>
      <c r="C28" s="124">
        <v>-4.1479999999999997</v>
      </c>
      <c r="D28" s="124">
        <v>-5.2960000000000003</v>
      </c>
      <c r="E28" s="124">
        <v>-1.083</v>
      </c>
      <c r="F28" s="124">
        <v>-2.149</v>
      </c>
      <c r="G28" s="124">
        <v>-3.1840000000000002</v>
      </c>
      <c r="H28" s="124">
        <v>-4.1890000000000001</v>
      </c>
      <c r="I28" s="124">
        <v>-0.94499999999999995</v>
      </c>
      <c r="J28" s="124">
        <v>-1.8640000000000001</v>
      </c>
      <c r="K28" s="124">
        <v>-2.794</v>
      </c>
      <c r="L28" s="124">
        <v>-3.6829999999999998</v>
      </c>
      <c r="M28" s="124">
        <v>-0.875</v>
      </c>
      <c r="N28" s="124">
        <v>-1.7609999999999999</v>
      </c>
      <c r="O28" s="124">
        <v>-2.621</v>
      </c>
      <c r="P28" s="124">
        <v>-3.4929999999999999</v>
      </c>
      <c r="Q28" s="124">
        <v>-0.84599999999999997</v>
      </c>
      <c r="R28" s="124">
        <v>-1.615</v>
      </c>
      <c r="S28" s="124">
        <v>-2.3370000000000002</v>
      </c>
      <c r="T28" s="124">
        <v>-3.044</v>
      </c>
      <c r="U28" s="124">
        <v>-0.80200000000000005</v>
      </c>
      <c r="V28" s="124">
        <v>-1.5649999999999999</v>
      </c>
      <c r="W28" s="124">
        <v>-2.3639999999999999</v>
      </c>
      <c r="X28" s="124">
        <v>-3.2</v>
      </c>
      <c r="Y28" s="124">
        <v>-0.84599999999999997</v>
      </c>
      <c r="Z28" s="124">
        <v>-1.6859999999999999</v>
      </c>
      <c r="AA28" s="124">
        <v>-2.552</v>
      </c>
      <c r="AB28" s="124">
        <v>-3.4279999999999999</v>
      </c>
      <c r="AC28" s="124">
        <v>-0.95699999999999996</v>
      </c>
      <c r="AD28" s="124">
        <v>-2.3889999999999998</v>
      </c>
      <c r="AE28" s="124">
        <v>-3.58</v>
      </c>
    </row>
    <row r="29" spans="1:31" ht="16" customHeight="1" x14ac:dyDescent="0.25">
      <c r="A29" s="142" t="s">
        <v>167</v>
      </c>
      <c r="B29" s="207">
        <v>8.1140000000000008</v>
      </c>
      <c r="C29" s="207">
        <v>12.534000000000001</v>
      </c>
      <c r="D29" s="207">
        <v>16.927</v>
      </c>
      <c r="E29" s="207">
        <v>4.431</v>
      </c>
      <c r="F29" s="207">
        <v>9.0340000000000007</v>
      </c>
      <c r="G29" s="207">
        <v>13.518000000000001</v>
      </c>
      <c r="H29" s="207">
        <v>18.059000000000001</v>
      </c>
      <c r="I29" s="207">
        <v>4.3170000000000002</v>
      </c>
      <c r="J29" s="207">
        <v>8.6590000000000007</v>
      </c>
      <c r="K29" s="207">
        <v>13.084</v>
      </c>
      <c r="L29" s="207">
        <v>17.585999999999999</v>
      </c>
      <c r="M29" s="207">
        <v>4.359</v>
      </c>
      <c r="N29" s="207">
        <v>8.8770000000000007</v>
      </c>
      <c r="O29" s="207">
        <v>13.488</v>
      </c>
      <c r="P29" s="207">
        <v>17.962</v>
      </c>
      <c r="Q29" s="207">
        <v>4.4880000000000004</v>
      </c>
      <c r="R29" s="207">
        <v>9.1219999999999999</v>
      </c>
      <c r="S29" s="207">
        <v>13.484999999999999</v>
      </c>
      <c r="T29" s="207">
        <v>17.826000000000001</v>
      </c>
      <c r="U29" s="207">
        <v>4.3220000000000001</v>
      </c>
      <c r="V29" s="207">
        <v>8.8670000000000009</v>
      </c>
      <c r="W29" s="207">
        <v>13.349</v>
      </c>
      <c r="X29" s="207">
        <v>17.795000000000002</v>
      </c>
      <c r="Y29" s="207">
        <v>4.5460000000000003</v>
      </c>
      <c r="Z29" s="207">
        <v>9.24</v>
      </c>
      <c r="AA29" s="207">
        <v>14.212999999999999</v>
      </c>
      <c r="AB29" s="207">
        <v>19.524000000000001</v>
      </c>
      <c r="AC29" s="207">
        <v>5.7729999999999997</v>
      </c>
      <c r="AD29" s="207">
        <v>11.78</v>
      </c>
      <c r="AE29" s="207">
        <v>18.527000000000001</v>
      </c>
    </row>
    <row r="30" spans="1:31" ht="16" customHeight="1" x14ac:dyDescent="0.25">
      <c r="A30" s="308" t="s">
        <v>166</v>
      </c>
      <c r="B30" s="124">
        <v>4.2160000000000002</v>
      </c>
      <c r="C30" s="124">
        <v>6.5510000000000002</v>
      </c>
      <c r="D30" s="124">
        <v>8.9969999999999999</v>
      </c>
      <c r="E30" s="124">
        <v>2.294</v>
      </c>
      <c r="F30" s="124">
        <v>4.7069999999999999</v>
      </c>
      <c r="G30" s="124">
        <v>7.2329999999999997</v>
      </c>
      <c r="H30" s="124">
        <v>9.8789999999999996</v>
      </c>
      <c r="I30" s="124">
        <v>2.399</v>
      </c>
      <c r="J30" s="124">
        <v>5</v>
      </c>
      <c r="K30" s="124">
        <v>7.6920000000000002</v>
      </c>
      <c r="L30" s="124">
        <v>10.613</v>
      </c>
      <c r="M30" s="124">
        <v>2.85</v>
      </c>
      <c r="N30" s="124">
        <v>5.9210000000000003</v>
      </c>
      <c r="O30" s="124">
        <v>9.2829999999999995</v>
      </c>
      <c r="P30" s="124">
        <v>12.54</v>
      </c>
      <c r="Q30" s="124">
        <v>3.1419999999999999</v>
      </c>
      <c r="R30" s="124">
        <v>6.0170000000000003</v>
      </c>
      <c r="S30" s="124">
        <v>9.1280000000000001</v>
      </c>
      <c r="T30" s="124">
        <v>12.34</v>
      </c>
      <c r="U30" s="124">
        <v>3.101</v>
      </c>
      <c r="V30" s="124">
        <v>6.3879999999999999</v>
      </c>
      <c r="W30" s="124">
        <v>10.026</v>
      </c>
      <c r="X30" s="124">
        <v>13.571</v>
      </c>
      <c r="Y30" s="124">
        <v>3.5470000000000002</v>
      </c>
      <c r="Z30" s="124">
        <v>7.3769999999999998</v>
      </c>
      <c r="AA30" s="124">
        <v>11.519</v>
      </c>
      <c r="AB30" s="124">
        <v>15.531000000000001</v>
      </c>
      <c r="AC30" s="124">
        <v>3.6890000000000001</v>
      </c>
      <c r="AD30" s="124">
        <v>7.77</v>
      </c>
      <c r="AE30" s="124">
        <v>12.457000000000001</v>
      </c>
    </row>
    <row r="31" spans="1:31" ht="16" customHeight="1" x14ac:dyDescent="0.25">
      <c r="A31" s="308" t="s">
        <v>165</v>
      </c>
      <c r="B31" s="124">
        <v>-1.528</v>
      </c>
      <c r="C31" s="124">
        <v>-1.7569999999999999</v>
      </c>
      <c r="D31" s="124">
        <v>-2.3849999999999998</v>
      </c>
      <c r="E31" s="124">
        <v>-0.60499999999999998</v>
      </c>
      <c r="F31" s="124">
        <v>-1.288</v>
      </c>
      <c r="G31" s="124">
        <v>-2.0910000000000002</v>
      </c>
      <c r="H31" s="124">
        <v>-2.7789999999999999</v>
      </c>
      <c r="I31" s="124">
        <v>-0.69099999999999995</v>
      </c>
      <c r="J31" s="124">
        <v>-1.4430000000000001</v>
      </c>
      <c r="K31" s="124">
        <v>-2.3479999999999999</v>
      </c>
      <c r="L31" s="124">
        <v>-3.2080000000000002</v>
      </c>
      <c r="M31" s="124">
        <v>-0.84</v>
      </c>
      <c r="N31" s="124">
        <v>-1.714</v>
      </c>
      <c r="O31" s="124">
        <v>-2.802</v>
      </c>
      <c r="P31" s="124">
        <v>-3.78</v>
      </c>
      <c r="Q31" s="124">
        <v>-0.91300000000000003</v>
      </c>
      <c r="R31" s="124">
        <v>-1.798</v>
      </c>
      <c r="S31" s="124">
        <v>-2.7250000000000001</v>
      </c>
      <c r="T31" s="124">
        <v>-3.6440000000000001</v>
      </c>
      <c r="U31" s="124">
        <v>-0.95599999999999996</v>
      </c>
      <c r="V31" s="124">
        <v>-1.9890000000000001</v>
      </c>
      <c r="W31" s="124">
        <v>-3.1829999999999998</v>
      </c>
      <c r="X31" s="124">
        <v>-4.3099999999999996</v>
      </c>
      <c r="Y31" s="124">
        <v>-1.1399999999999999</v>
      </c>
      <c r="Z31" s="124">
        <v>-2.3319999999999999</v>
      </c>
      <c r="AA31" s="124">
        <v>-3.8290000000000002</v>
      </c>
      <c r="AB31" s="124">
        <v>-4.899</v>
      </c>
      <c r="AC31" s="124">
        <v>-1.159</v>
      </c>
      <c r="AD31" s="124">
        <v>-2.41</v>
      </c>
      <c r="AE31" s="124">
        <v>-3.9</v>
      </c>
    </row>
    <row r="32" spans="1:31" ht="16" customHeight="1" x14ac:dyDescent="0.25">
      <c r="A32" s="142" t="s">
        <v>164</v>
      </c>
      <c r="B32" s="205">
        <v>2.6880000000000002</v>
      </c>
      <c r="C32" s="205">
        <v>4.7939999999999996</v>
      </c>
      <c r="D32" s="205">
        <v>6.6120000000000001</v>
      </c>
      <c r="E32" s="205">
        <v>1.6890000000000001</v>
      </c>
      <c r="F32" s="205">
        <v>3.419</v>
      </c>
      <c r="G32" s="205">
        <v>5.1420000000000003</v>
      </c>
      <c r="H32" s="205">
        <v>7.1</v>
      </c>
      <c r="I32" s="205">
        <v>1.708</v>
      </c>
      <c r="J32" s="205">
        <v>3.5569999999999999</v>
      </c>
      <c r="K32" s="205">
        <v>5.3440000000000003</v>
      </c>
      <c r="L32" s="205">
        <v>7.4050000000000002</v>
      </c>
      <c r="M32" s="205">
        <v>2.0099999999999998</v>
      </c>
      <c r="N32" s="205">
        <v>4.2069999999999999</v>
      </c>
      <c r="O32" s="205">
        <v>6.4809999999999999</v>
      </c>
      <c r="P32" s="205">
        <v>8.76</v>
      </c>
      <c r="Q32" s="205">
        <v>2.2290000000000001</v>
      </c>
      <c r="R32" s="205">
        <v>4.2190000000000003</v>
      </c>
      <c r="S32" s="205">
        <v>6.4029999999999996</v>
      </c>
      <c r="T32" s="205">
        <v>8.6959999999999997</v>
      </c>
      <c r="U32" s="205">
        <v>2.145</v>
      </c>
      <c r="V32" s="205">
        <v>4.399</v>
      </c>
      <c r="W32" s="205">
        <v>6.843</v>
      </c>
      <c r="X32" s="205">
        <v>9.2609999999999992</v>
      </c>
      <c r="Y32" s="205">
        <v>2.407</v>
      </c>
      <c r="Z32" s="205">
        <v>5.0449999999999999</v>
      </c>
      <c r="AA32" s="205">
        <v>7.69</v>
      </c>
      <c r="AB32" s="205">
        <v>10.632</v>
      </c>
      <c r="AC32" s="205">
        <v>2.5299999999999998</v>
      </c>
      <c r="AD32" s="205">
        <v>5.36</v>
      </c>
      <c r="AE32" s="205">
        <v>8.5570000000000004</v>
      </c>
    </row>
    <row r="33" spans="1:31" ht="16" customHeight="1" x14ac:dyDescent="0.25">
      <c r="A33" s="161" t="s">
        <v>163</v>
      </c>
      <c r="B33" s="367">
        <v>2E-3</v>
      </c>
      <c r="C33" s="367">
        <v>5.0000000000000001E-3</v>
      </c>
      <c r="D33" s="367">
        <v>6.0000000000000001E-3</v>
      </c>
      <c r="E33" s="367">
        <v>2E-3</v>
      </c>
      <c r="F33" s="367">
        <v>4.0000000000000001E-3</v>
      </c>
      <c r="G33" s="367">
        <v>5.0000000000000001E-3</v>
      </c>
      <c r="H33" s="367">
        <v>5.0000000000000001E-3</v>
      </c>
      <c r="I33" s="367">
        <v>2E-3</v>
      </c>
      <c r="J33" s="367">
        <v>5.0000000000000001E-3</v>
      </c>
      <c r="K33" s="367">
        <v>7.0000000000000001E-3</v>
      </c>
      <c r="L33" s="367">
        <v>7.0000000000000001E-3</v>
      </c>
      <c r="M33" s="367">
        <v>4.0000000000000001E-3</v>
      </c>
      <c r="N33" s="367">
        <v>8.0000000000000002E-3</v>
      </c>
      <c r="O33" s="367">
        <v>8.9999999999999993E-3</v>
      </c>
      <c r="P33" s="367">
        <v>1.2E-2</v>
      </c>
      <c r="Q33" s="367">
        <v>3.0000000000000001E-3</v>
      </c>
      <c r="R33" s="367">
        <v>6.0000000000000001E-3</v>
      </c>
      <c r="S33" s="367">
        <v>8.9999999999999993E-3</v>
      </c>
      <c r="T33" s="367">
        <v>1.2E-2</v>
      </c>
      <c r="U33" s="367">
        <v>3.0000000000000001E-3</v>
      </c>
      <c r="V33" s="367">
        <v>6.0000000000000001E-3</v>
      </c>
      <c r="W33" s="367">
        <v>6.0000000000000001E-3</v>
      </c>
      <c r="X33" s="367">
        <v>6.0000000000000001E-3</v>
      </c>
      <c r="Y33" s="367">
        <v>0</v>
      </c>
      <c r="Z33" s="367">
        <v>0</v>
      </c>
      <c r="AA33" s="367">
        <v>0</v>
      </c>
      <c r="AB33" s="367">
        <v>0</v>
      </c>
      <c r="AC33" s="367">
        <v>0</v>
      </c>
      <c r="AD33" s="367">
        <v>0</v>
      </c>
      <c r="AE33" s="367">
        <v>0</v>
      </c>
    </row>
    <row r="34" spans="1:31" ht="16" customHeight="1" x14ac:dyDescent="0.25">
      <c r="A34" s="308" t="s">
        <v>162</v>
      </c>
      <c r="B34" s="204">
        <v>0.47799999999999998</v>
      </c>
      <c r="C34" s="204">
        <v>0.875</v>
      </c>
      <c r="D34" s="204">
        <v>1.1519999999999999</v>
      </c>
      <c r="E34" s="204">
        <v>0.16700000000000001</v>
      </c>
      <c r="F34" s="204">
        <v>0.43099999999999999</v>
      </c>
      <c r="G34" s="204">
        <v>0.73099999999999998</v>
      </c>
      <c r="H34" s="204">
        <v>1.02</v>
      </c>
      <c r="I34" s="204">
        <v>0.53400000000000003</v>
      </c>
      <c r="J34" s="204">
        <v>0.88900000000000001</v>
      </c>
      <c r="K34" s="204">
        <v>1.2989999999999999</v>
      </c>
      <c r="L34" s="204">
        <v>1.64</v>
      </c>
      <c r="M34" s="204">
        <v>0.50600000000000001</v>
      </c>
      <c r="N34" s="204">
        <v>0.88100000000000001</v>
      </c>
      <c r="O34" s="204">
        <v>1.4</v>
      </c>
      <c r="P34" s="204">
        <v>1.833</v>
      </c>
      <c r="Q34" s="204">
        <v>0.312</v>
      </c>
      <c r="R34" s="204">
        <v>0.67500000000000004</v>
      </c>
      <c r="S34" s="204">
        <v>0.95699999999999996</v>
      </c>
      <c r="T34" s="204">
        <v>1.2529999999999999</v>
      </c>
      <c r="U34" s="204">
        <v>7.2999999999999995E-2</v>
      </c>
      <c r="V34" s="204">
        <v>1.2490000000000001</v>
      </c>
      <c r="W34" s="204">
        <v>1.603</v>
      </c>
      <c r="X34" s="204">
        <v>1.91</v>
      </c>
      <c r="Y34" s="204">
        <v>0.29899999999999999</v>
      </c>
      <c r="Z34" s="204">
        <v>1.0409999999999999</v>
      </c>
      <c r="AA34" s="204">
        <v>1.5149999999999999</v>
      </c>
      <c r="AB34" s="204">
        <v>1.8759999999999999</v>
      </c>
      <c r="AC34" s="204">
        <v>0.308</v>
      </c>
      <c r="AD34" s="204">
        <v>0.76200000000000001</v>
      </c>
      <c r="AE34" s="204">
        <v>1.1739999999999999</v>
      </c>
    </row>
    <row r="35" spans="1:31" ht="16" customHeight="1" x14ac:dyDescent="0.25">
      <c r="A35" s="308" t="s">
        <v>161</v>
      </c>
      <c r="B35" s="204">
        <v>0.185</v>
      </c>
      <c r="C35" s="204">
        <v>-0.48499999999999999</v>
      </c>
      <c r="D35" s="204">
        <v>-0.74399999999999999</v>
      </c>
      <c r="E35" s="204">
        <v>-0.23899999999999999</v>
      </c>
      <c r="F35" s="204">
        <v>-0.27300000000000002</v>
      </c>
      <c r="G35" s="204">
        <v>-0.47</v>
      </c>
      <c r="H35" s="204">
        <v>-0.67200000000000004</v>
      </c>
      <c r="I35" s="204">
        <v>-0.184</v>
      </c>
      <c r="J35" s="204">
        <v>-0.36099999999999999</v>
      </c>
      <c r="K35" s="204">
        <v>-0.56499999999999995</v>
      </c>
      <c r="L35" s="204">
        <v>-0.78100000000000003</v>
      </c>
      <c r="M35" s="204">
        <v>-0.23</v>
      </c>
      <c r="N35" s="204">
        <v>-0.47099999999999997</v>
      </c>
      <c r="O35" s="204">
        <v>-0.66100000000000003</v>
      </c>
      <c r="P35" s="204">
        <v>-0.93700000000000006</v>
      </c>
      <c r="Q35" s="204">
        <v>-0.316</v>
      </c>
      <c r="R35" s="204">
        <v>-0.5</v>
      </c>
      <c r="S35" s="204">
        <v>-0.80500000000000005</v>
      </c>
      <c r="T35" s="204">
        <v>-1.0589999999999999</v>
      </c>
      <c r="U35" s="204">
        <v>-0.114</v>
      </c>
      <c r="V35" s="204">
        <v>-0.371</v>
      </c>
      <c r="W35" s="204">
        <v>-0.61199999999999999</v>
      </c>
      <c r="X35" s="204">
        <v>-0.92100000000000004</v>
      </c>
      <c r="Y35" s="204">
        <v>-0.26</v>
      </c>
      <c r="Z35" s="204">
        <v>-0.497</v>
      </c>
      <c r="AA35" s="204">
        <v>-0.26200000000000001</v>
      </c>
      <c r="AB35" s="204">
        <v>-0.35599999999999998</v>
      </c>
      <c r="AC35" s="204">
        <v>-0.21199999999999999</v>
      </c>
      <c r="AD35" s="204">
        <v>-1.2210000000000001</v>
      </c>
      <c r="AE35" s="204">
        <v>-1.4830000000000001</v>
      </c>
    </row>
    <row r="36" spans="1:31" ht="16" customHeight="1" x14ac:dyDescent="0.25">
      <c r="A36" s="140" t="s">
        <v>160</v>
      </c>
      <c r="B36" s="206">
        <v>11.467000000000001</v>
      </c>
      <c r="C36" s="206">
        <v>17.722999999999999</v>
      </c>
      <c r="D36" s="206">
        <v>23.952999999999999</v>
      </c>
      <c r="E36" s="206">
        <v>6.05</v>
      </c>
      <c r="F36" s="206">
        <v>12.615</v>
      </c>
      <c r="G36" s="206">
        <v>18.925999999999998</v>
      </c>
      <c r="H36" s="206">
        <v>25.512</v>
      </c>
      <c r="I36" s="206">
        <v>6.3769999999999998</v>
      </c>
      <c r="J36" s="206">
        <v>12.749000000000001</v>
      </c>
      <c r="K36" s="206">
        <v>19.169</v>
      </c>
      <c r="L36" s="206">
        <v>25.856999999999999</v>
      </c>
      <c r="M36" s="206">
        <v>6.649</v>
      </c>
      <c r="N36" s="206">
        <v>13.502000000000001</v>
      </c>
      <c r="O36" s="206">
        <v>20.716999999999999</v>
      </c>
      <c r="P36" s="206">
        <v>27.63</v>
      </c>
      <c r="Q36" s="206">
        <v>6.7160000000000002</v>
      </c>
      <c r="R36" s="206">
        <v>13.522</v>
      </c>
      <c r="S36" s="206">
        <v>20.048999999999999</v>
      </c>
      <c r="T36" s="206">
        <v>26.728000000000002</v>
      </c>
      <c r="U36" s="206">
        <v>6.4290000000000003</v>
      </c>
      <c r="V36" s="206">
        <v>14.15</v>
      </c>
      <c r="W36" s="206">
        <v>21.189</v>
      </c>
      <c r="X36" s="206">
        <v>28.050999999999998</v>
      </c>
      <c r="Y36" s="206">
        <v>6.992</v>
      </c>
      <c r="Z36" s="206">
        <v>14.829000000000001</v>
      </c>
      <c r="AA36" s="206">
        <v>23.155999999999999</v>
      </c>
      <c r="AB36" s="206">
        <v>31.675999999999998</v>
      </c>
      <c r="AC36" s="206">
        <v>8.3989999999999991</v>
      </c>
      <c r="AD36" s="206">
        <v>16.681000000000001</v>
      </c>
      <c r="AE36" s="206">
        <v>26.774999999999999</v>
      </c>
    </row>
    <row r="37" spans="1:31" ht="16" customHeight="1" x14ac:dyDescent="0.25">
      <c r="A37" s="308" t="s">
        <v>245</v>
      </c>
      <c r="B37" s="124">
        <v>-3.76</v>
      </c>
      <c r="C37" s="124">
        <v>-5.6719999999999997</v>
      </c>
      <c r="D37" s="124">
        <v>-7.923</v>
      </c>
      <c r="E37" s="124">
        <v>-1.9419999999999999</v>
      </c>
      <c r="F37" s="124">
        <v>-3.9390000000000001</v>
      </c>
      <c r="G37" s="124">
        <v>-5.8970000000000002</v>
      </c>
      <c r="H37" s="124">
        <v>-8.0660000000000007</v>
      </c>
      <c r="I37" s="124">
        <v>-2.081</v>
      </c>
      <c r="J37" s="124">
        <v>-4.1680000000000001</v>
      </c>
      <c r="K37" s="124">
        <v>-6.3550000000000004</v>
      </c>
      <c r="L37" s="124">
        <v>-8.4529999999999994</v>
      </c>
      <c r="M37" s="124">
        <v>-2.0529999999999999</v>
      </c>
      <c r="N37" s="124">
        <v>-4.1029999999999998</v>
      </c>
      <c r="O37" s="124">
        <v>-6.1719999999999997</v>
      </c>
      <c r="P37" s="124">
        <v>-8.3789999999999996</v>
      </c>
      <c r="Q37" s="124">
        <v>-2.1059999999999999</v>
      </c>
      <c r="R37" s="124">
        <v>-4.0110000000000001</v>
      </c>
      <c r="S37" s="124">
        <v>-5.9450000000000003</v>
      </c>
      <c r="T37" s="124">
        <v>-8.1259999999999994</v>
      </c>
      <c r="U37" s="124">
        <v>-2.0790000000000002</v>
      </c>
      <c r="V37" s="124">
        <v>-4.1989999999999998</v>
      </c>
      <c r="W37" s="124">
        <v>-6.3150000000000004</v>
      </c>
      <c r="X37" s="124">
        <v>-8.4700000000000006</v>
      </c>
      <c r="Y37" s="124">
        <v>-2.2200000000000002</v>
      </c>
      <c r="Z37" s="124">
        <v>-4.6689999999999996</v>
      </c>
      <c r="AA37" s="124">
        <v>-7.1680000000000001</v>
      </c>
      <c r="AB37" s="124">
        <v>-9.8559999999999999</v>
      </c>
      <c r="AC37" s="124">
        <v>-2.5870000000000002</v>
      </c>
      <c r="AD37" s="124">
        <v>-5.2770000000000001</v>
      </c>
      <c r="AE37" s="124">
        <v>-8.0749999999999993</v>
      </c>
    </row>
    <row r="38" spans="1:31" ht="16" customHeight="1" x14ac:dyDescent="0.25">
      <c r="A38" s="308" t="s">
        <v>244</v>
      </c>
      <c r="B38" s="124">
        <v>-2.4239999999999999</v>
      </c>
      <c r="C38" s="124">
        <v>-3.5880000000000001</v>
      </c>
      <c r="D38" s="124">
        <v>-4.9870000000000001</v>
      </c>
      <c r="E38" s="124">
        <v>-1.242</v>
      </c>
      <c r="F38" s="124">
        <v>-2.476</v>
      </c>
      <c r="G38" s="124">
        <v>-3.6419999999999999</v>
      </c>
      <c r="H38" s="124">
        <v>-5.0949999999999998</v>
      </c>
      <c r="I38" s="124">
        <v>-1.169</v>
      </c>
      <c r="J38" s="124">
        <v>-2.427</v>
      </c>
      <c r="K38" s="124">
        <v>-3.5739999999999998</v>
      </c>
      <c r="L38" s="124">
        <v>-4.91</v>
      </c>
      <c r="M38" s="124">
        <v>-1.109</v>
      </c>
      <c r="N38" s="124">
        <v>-2.2839999999999998</v>
      </c>
      <c r="O38" s="124">
        <v>-3.3780000000000001</v>
      </c>
      <c r="P38" s="124">
        <v>-5.0140000000000002</v>
      </c>
      <c r="Q38" s="124">
        <v>-1.242</v>
      </c>
      <c r="R38" s="124">
        <v>-2.423</v>
      </c>
      <c r="S38" s="124">
        <v>-3.6259999999999999</v>
      </c>
      <c r="T38" s="124">
        <v>-5.1449999999999996</v>
      </c>
      <c r="U38" s="124">
        <v>-1.345</v>
      </c>
      <c r="V38" s="124">
        <v>-2.7080000000000002</v>
      </c>
      <c r="W38" s="124">
        <v>-3.944</v>
      </c>
      <c r="X38" s="124">
        <v>-5.5289999999999999</v>
      </c>
      <c r="Y38" s="124">
        <v>-1.44</v>
      </c>
      <c r="Z38" s="124">
        <v>-2.8719999999999999</v>
      </c>
      <c r="AA38" s="124">
        <v>-4.2809999999999997</v>
      </c>
      <c r="AB38" s="124">
        <v>-6</v>
      </c>
      <c r="AC38" s="124">
        <v>-1.403</v>
      </c>
      <c r="AD38" s="124">
        <v>-2.9980000000000002</v>
      </c>
      <c r="AE38" s="124">
        <v>-4.5519999999999996</v>
      </c>
    </row>
    <row r="39" spans="1:31" ht="16" customHeight="1" x14ac:dyDescent="0.25">
      <c r="A39" s="308" t="s">
        <v>157</v>
      </c>
      <c r="B39" s="124">
        <v>-0.38200000000000001</v>
      </c>
      <c r="C39" s="124">
        <v>-0.57099999999999995</v>
      </c>
      <c r="D39" s="124">
        <v>-0.76</v>
      </c>
      <c r="E39" s="124">
        <v>-0.19500000000000001</v>
      </c>
      <c r="F39" s="124">
        <v>-0.39900000000000002</v>
      </c>
      <c r="G39" s="124">
        <v>-0.60499999999999998</v>
      </c>
      <c r="H39" s="124">
        <v>-0.81200000000000006</v>
      </c>
      <c r="I39" s="124">
        <v>-0.19400000000000001</v>
      </c>
      <c r="J39" s="124">
        <v>-0.39500000000000002</v>
      </c>
      <c r="K39" s="124">
        <v>-0.59399999999999997</v>
      </c>
      <c r="L39" s="124">
        <v>-0.80700000000000005</v>
      </c>
      <c r="M39" s="124">
        <v>-0.34599999999999997</v>
      </c>
      <c r="N39" s="124">
        <v>-0.70199999999999996</v>
      </c>
      <c r="O39" s="124">
        <v>-1.0429999999999999</v>
      </c>
      <c r="P39" s="124">
        <v>-1.4159999999999999</v>
      </c>
      <c r="Q39" s="124">
        <v>-0.42799999999999999</v>
      </c>
      <c r="R39" s="124">
        <v>-0.88900000000000001</v>
      </c>
      <c r="S39" s="124">
        <v>-1.3660000000000001</v>
      </c>
      <c r="T39" s="124">
        <v>-1.8420000000000001</v>
      </c>
      <c r="U39" s="124">
        <v>-0.53300000000000003</v>
      </c>
      <c r="V39" s="124">
        <v>-1.071</v>
      </c>
      <c r="W39" s="124">
        <v>-1.6240000000000001</v>
      </c>
      <c r="X39" s="124">
        <v>-2.1840000000000002</v>
      </c>
      <c r="Y39" s="124">
        <v>-0.59599999999999997</v>
      </c>
      <c r="Z39" s="124">
        <v>-1.2130000000000001</v>
      </c>
      <c r="AA39" s="124">
        <v>-1.833</v>
      </c>
      <c r="AB39" s="124">
        <v>-2.448</v>
      </c>
      <c r="AC39" s="124">
        <v>-0.60699999999999998</v>
      </c>
      <c r="AD39" s="124">
        <v>-1.26</v>
      </c>
      <c r="AE39" s="124">
        <v>-1.9350000000000001</v>
      </c>
    </row>
    <row r="40" spans="1:31" ht="16" customHeight="1" x14ac:dyDescent="0.25">
      <c r="A40" s="140" t="s">
        <v>156</v>
      </c>
      <c r="B40" s="206">
        <v>-6.5659999999999998</v>
      </c>
      <c r="C40" s="206">
        <v>-9.8309999999999995</v>
      </c>
      <c r="D40" s="206">
        <v>-13.67</v>
      </c>
      <c r="E40" s="206">
        <v>-3.379</v>
      </c>
      <c r="F40" s="206">
        <v>-6.8140000000000001</v>
      </c>
      <c r="G40" s="206">
        <v>-10.144</v>
      </c>
      <c r="H40" s="206">
        <v>-13.973000000000001</v>
      </c>
      <c r="I40" s="206">
        <v>-3.444</v>
      </c>
      <c r="J40" s="206">
        <v>-6.99</v>
      </c>
      <c r="K40" s="206">
        <v>-10.523</v>
      </c>
      <c r="L40" s="206">
        <v>-14.17</v>
      </c>
      <c r="M40" s="206">
        <v>-3.508</v>
      </c>
      <c r="N40" s="206">
        <v>-7.0890000000000004</v>
      </c>
      <c r="O40" s="206">
        <v>-10.593</v>
      </c>
      <c r="P40" s="206">
        <v>-14.808999999999999</v>
      </c>
      <c r="Q40" s="206">
        <v>-3.7759999999999998</v>
      </c>
      <c r="R40" s="206">
        <v>-7.3230000000000004</v>
      </c>
      <c r="S40" s="206">
        <v>-10.936999999999999</v>
      </c>
      <c r="T40" s="206">
        <v>-15.113</v>
      </c>
      <c r="U40" s="206">
        <v>-3.9569999999999999</v>
      </c>
      <c r="V40" s="206">
        <v>-7.9779999999999998</v>
      </c>
      <c r="W40" s="206">
        <v>-11.882999999999999</v>
      </c>
      <c r="X40" s="206">
        <v>-16.183</v>
      </c>
      <c r="Y40" s="206">
        <v>-4.2560000000000002</v>
      </c>
      <c r="Z40" s="206">
        <v>-8.7539999999999996</v>
      </c>
      <c r="AA40" s="206">
        <v>-13.282</v>
      </c>
      <c r="AB40" s="206">
        <v>-18.303999999999998</v>
      </c>
      <c r="AC40" s="206">
        <v>-4.5970000000000004</v>
      </c>
      <c r="AD40" s="206">
        <v>-9.5350000000000001</v>
      </c>
      <c r="AE40" s="206">
        <v>-14.561999999999999</v>
      </c>
    </row>
    <row r="41" spans="1:31" ht="16" customHeight="1" x14ac:dyDescent="0.25">
      <c r="A41" s="309" t="s">
        <v>155</v>
      </c>
      <c r="B41" s="150">
        <v>4.9009999999999998</v>
      </c>
      <c r="C41" s="150">
        <v>7.8920000000000003</v>
      </c>
      <c r="D41" s="150">
        <v>10.282999999999999</v>
      </c>
      <c r="E41" s="150">
        <v>2.6709999999999998</v>
      </c>
      <c r="F41" s="150">
        <v>5.8010000000000002</v>
      </c>
      <c r="G41" s="150">
        <v>8.782</v>
      </c>
      <c r="H41" s="150">
        <v>11.539</v>
      </c>
      <c r="I41" s="150">
        <v>2.9329999999999998</v>
      </c>
      <c r="J41" s="150">
        <v>5.7590000000000003</v>
      </c>
      <c r="K41" s="150">
        <v>8.6460000000000008</v>
      </c>
      <c r="L41" s="150">
        <v>11.686999999999999</v>
      </c>
      <c r="M41" s="150">
        <v>3.141</v>
      </c>
      <c r="N41" s="150">
        <v>6.4130000000000003</v>
      </c>
      <c r="O41" s="150">
        <v>10.124000000000001</v>
      </c>
      <c r="P41" s="150">
        <v>12.821</v>
      </c>
      <c r="Q41" s="150">
        <v>2.94</v>
      </c>
      <c r="R41" s="150">
        <v>6.1989999999999998</v>
      </c>
      <c r="S41" s="150">
        <v>9.1120000000000001</v>
      </c>
      <c r="T41" s="150">
        <v>11.615</v>
      </c>
      <c r="U41" s="150">
        <v>2.472</v>
      </c>
      <c r="V41" s="150">
        <v>6.1719999999999997</v>
      </c>
      <c r="W41" s="150">
        <v>9.3059999999999992</v>
      </c>
      <c r="X41" s="150">
        <v>11.868</v>
      </c>
      <c r="Y41" s="150">
        <v>2.7360000000000002</v>
      </c>
      <c r="Z41" s="150">
        <v>6.0750000000000002</v>
      </c>
      <c r="AA41" s="150">
        <v>9.8740000000000006</v>
      </c>
      <c r="AB41" s="150">
        <v>13.372</v>
      </c>
      <c r="AC41" s="150">
        <v>3.802</v>
      </c>
      <c r="AD41" s="150">
        <v>7.1459999999999999</v>
      </c>
      <c r="AE41" s="150">
        <v>12.212999999999999</v>
      </c>
    </row>
    <row r="42" spans="1:31" ht="16" customHeight="1" x14ac:dyDescent="0.25">
      <c r="A42" s="308" t="s">
        <v>154</v>
      </c>
      <c r="B42" s="124">
        <v>-0.29699999999999999</v>
      </c>
      <c r="C42" s="124">
        <v>-1.42</v>
      </c>
      <c r="D42" s="124">
        <v>-4.0839999999999996</v>
      </c>
      <c r="E42" s="124">
        <v>-0.41799999999999998</v>
      </c>
      <c r="F42" s="124">
        <v>-1.1539999999999999</v>
      </c>
      <c r="G42" s="124">
        <v>-2.6850000000000001</v>
      </c>
      <c r="H42" s="124">
        <v>-1.7729999999999999</v>
      </c>
      <c r="I42" s="124">
        <v>6.0000000000000001E-3</v>
      </c>
      <c r="J42" s="124">
        <v>-0.13200000000000001</v>
      </c>
      <c r="K42" s="124">
        <v>-0.44900000000000001</v>
      </c>
      <c r="L42" s="124">
        <v>-1.7909999999999999</v>
      </c>
      <c r="M42" s="124">
        <v>1.4999999999999999E-2</v>
      </c>
      <c r="N42" s="124">
        <v>-0.502</v>
      </c>
      <c r="O42" s="124">
        <v>-1.2829999999999999</v>
      </c>
      <c r="P42" s="124">
        <v>-2.0699999999999998</v>
      </c>
      <c r="Q42" s="124">
        <v>-1.9379999999999999</v>
      </c>
      <c r="R42" s="124">
        <v>-2.5739999999999998</v>
      </c>
      <c r="S42" s="124">
        <v>-3.8879999999999999</v>
      </c>
      <c r="T42" s="124">
        <v>-4.9009999999999998</v>
      </c>
      <c r="U42" s="124">
        <v>-0.314</v>
      </c>
      <c r="V42" s="124">
        <v>-0.82899999999999996</v>
      </c>
      <c r="W42" s="124">
        <v>-0.95599999999999996</v>
      </c>
      <c r="X42" s="124">
        <v>-1.0589999999999999</v>
      </c>
      <c r="Y42" s="124">
        <v>0.217</v>
      </c>
      <c r="Z42" s="124">
        <v>-0.746</v>
      </c>
      <c r="AA42" s="124">
        <v>-0.248</v>
      </c>
      <c r="AB42" s="124">
        <v>-1.1830000000000001</v>
      </c>
      <c r="AC42" s="124">
        <v>-0.22800000000000001</v>
      </c>
      <c r="AD42" s="124">
        <v>0.38300000000000001</v>
      </c>
      <c r="AE42" s="124">
        <v>-0.69199999999999995</v>
      </c>
    </row>
    <row r="43" spans="1:31" ht="16" customHeight="1" x14ac:dyDescent="0.25">
      <c r="A43" s="308" t="s">
        <v>152</v>
      </c>
      <c r="B43" s="124">
        <v>-0.17799999999999999</v>
      </c>
      <c r="C43" s="124">
        <v>-0.182</v>
      </c>
      <c r="D43" s="124">
        <v>-0.20200000000000001</v>
      </c>
      <c r="E43" s="124">
        <v>-4.3999999999999997E-2</v>
      </c>
      <c r="F43" s="124">
        <v>-4.2999999999999997E-2</v>
      </c>
      <c r="G43" s="124">
        <v>-4.4999999999999998E-2</v>
      </c>
      <c r="H43" s="124">
        <v>-0.22700000000000001</v>
      </c>
      <c r="I43" s="124">
        <v>0.34599999999999997</v>
      </c>
      <c r="J43" s="124">
        <v>0.32300000000000001</v>
      </c>
      <c r="K43" s="124">
        <v>2.4E-2</v>
      </c>
      <c r="L43" s="124">
        <v>-0.17399999999999999</v>
      </c>
      <c r="M43" s="124">
        <v>-5.5E-2</v>
      </c>
      <c r="N43" s="124">
        <v>-9.0999999999999998E-2</v>
      </c>
      <c r="O43" s="124">
        <v>-0.39300000000000002</v>
      </c>
      <c r="P43" s="124">
        <v>-0.41599999999999998</v>
      </c>
      <c r="Q43" s="124">
        <v>-2.1000000000000001E-2</v>
      </c>
      <c r="R43" s="124">
        <v>-4.1000000000000002E-2</v>
      </c>
      <c r="S43" s="124">
        <v>-0.121</v>
      </c>
      <c r="T43" s="124">
        <v>-0.16200000000000001</v>
      </c>
      <c r="U43" s="124">
        <v>-8.0000000000000002E-3</v>
      </c>
      <c r="V43" s="124">
        <v>-4.3999999999999997E-2</v>
      </c>
      <c r="W43" s="124">
        <v>-4.2999999999999997E-2</v>
      </c>
      <c r="X43" s="124">
        <v>0.13900000000000001</v>
      </c>
      <c r="Y43" s="124">
        <v>-1.7000000000000001E-2</v>
      </c>
      <c r="Z43" s="124">
        <v>0.318</v>
      </c>
      <c r="AA43" s="124">
        <v>0.223</v>
      </c>
      <c r="AB43" s="124">
        <v>0.20100000000000001</v>
      </c>
      <c r="AC43" s="124">
        <v>-6.0000000000000001E-3</v>
      </c>
      <c r="AD43" s="124">
        <v>-1E-3</v>
      </c>
      <c r="AE43" s="124">
        <v>-8.9999999999999993E-3</v>
      </c>
    </row>
    <row r="44" spans="1:31" ht="16" customHeight="1" x14ac:dyDescent="0.25">
      <c r="A44" s="309" t="s">
        <v>150</v>
      </c>
      <c r="B44" s="150">
        <v>4.4260000000000002</v>
      </c>
      <c r="C44" s="150">
        <v>6.29</v>
      </c>
      <c r="D44" s="150">
        <v>5.9969999999999999</v>
      </c>
      <c r="E44" s="150">
        <v>2.2090000000000001</v>
      </c>
      <c r="F44" s="150">
        <v>4.6040000000000001</v>
      </c>
      <c r="G44" s="150">
        <v>6.0519999999999996</v>
      </c>
      <c r="H44" s="150">
        <v>9.5389999999999997</v>
      </c>
      <c r="I44" s="150">
        <v>3.2850000000000001</v>
      </c>
      <c r="J44" s="150">
        <v>5.95</v>
      </c>
      <c r="K44" s="150">
        <v>8.2210000000000001</v>
      </c>
      <c r="L44" s="150">
        <v>9.7219999999999995</v>
      </c>
      <c r="M44" s="150">
        <v>3.101</v>
      </c>
      <c r="N44" s="150">
        <v>5.82</v>
      </c>
      <c r="O44" s="150">
        <v>8.4480000000000004</v>
      </c>
      <c r="P44" s="150">
        <v>10.335000000000001</v>
      </c>
      <c r="Q44" s="150">
        <v>0.98099999999999998</v>
      </c>
      <c r="R44" s="150">
        <v>3.5840000000000001</v>
      </c>
      <c r="S44" s="150">
        <v>5.1029999999999998</v>
      </c>
      <c r="T44" s="150">
        <v>6.5519999999999996</v>
      </c>
      <c r="U44" s="150">
        <v>2.15</v>
      </c>
      <c r="V44" s="150">
        <v>5.2990000000000004</v>
      </c>
      <c r="W44" s="150">
        <v>8.3070000000000004</v>
      </c>
      <c r="X44" s="150">
        <v>10.948</v>
      </c>
      <c r="Y44" s="150">
        <v>2.9359999999999999</v>
      </c>
      <c r="Z44" s="150">
        <v>5.6470000000000002</v>
      </c>
      <c r="AA44" s="150">
        <v>9.8490000000000002</v>
      </c>
      <c r="AB44" s="150">
        <v>12.39</v>
      </c>
      <c r="AC44" s="150">
        <v>3.5680000000000001</v>
      </c>
      <c r="AD44" s="150">
        <v>7.5279999999999996</v>
      </c>
      <c r="AE44" s="150">
        <v>11.512</v>
      </c>
    </row>
    <row r="45" spans="1:31" ht="16" customHeight="1" x14ac:dyDescent="0.25">
      <c r="A45" s="308" t="s">
        <v>149</v>
      </c>
      <c r="B45" s="124">
        <v>-0.51400000000000001</v>
      </c>
      <c r="C45" s="124">
        <v>-0.68100000000000005</v>
      </c>
      <c r="D45" s="124">
        <v>-0.64</v>
      </c>
      <c r="E45" s="124">
        <v>-0.248</v>
      </c>
      <c r="F45" s="124">
        <v>-0.55500000000000005</v>
      </c>
      <c r="G45" s="124">
        <v>-0.71499999999999997</v>
      </c>
      <c r="H45" s="124">
        <v>-1.2390000000000001</v>
      </c>
      <c r="I45" s="124">
        <v>-0.31900000000000001</v>
      </c>
      <c r="J45" s="124">
        <v>-0.47599999999999998</v>
      </c>
      <c r="K45" s="124">
        <v>-0.77300000000000002</v>
      </c>
      <c r="L45" s="124">
        <v>-0.96499999999999997</v>
      </c>
      <c r="M45" s="124">
        <v>-0.35299999999999998</v>
      </c>
      <c r="N45" s="124">
        <v>-0.73</v>
      </c>
      <c r="O45" s="124">
        <v>-1.1299999999999999</v>
      </c>
      <c r="P45" s="124">
        <v>-1.288</v>
      </c>
      <c r="Q45" s="124">
        <v>-0.125</v>
      </c>
      <c r="R45" s="124">
        <v>-0.36799999999999999</v>
      </c>
      <c r="S45" s="124">
        <v>-0.6</v>
      </c>
      <c r="T45" s="124">
        <v>-0.65700000000000003</v>
      </c>
      <c r="U45" s="124">
        <v>-0.14000000000000001</v>
      </c>
      <c r="V45" s="124">
        <v>-0.90300000000000002</v>
      </c>
      <c r="W45" s="124">
        <v>-0.873</v>
      </c>
      <c r="X45" s="124">
        <v>-0.93600000000000005</v>
      </c>
      <c r="Y45" s="124">
        <v>-0.3</v>
      </c>
      <c r="Z45" s="124">
        <v>-0.42399999999999999</v>
      </c>
      <c r="AA45" s="124">
        <v>-1.014</v>
      </c>
      <c r="AB45" s="124">
        <v>-0.95399999999999996</v>
      </c>
      <c r="AC45" s="124">
        <v>-0.32600000000000001</v>
      </c>
      <c r="AD45" s="124">
        <v>-0.65200000000000002</v>
      </c>
      <c r="AE45" s="124">
        <v>-0.97799999999999998</v>
      </c>
    </row>
    <row r="46" spans="1:31" ht="16" customHeight="1" x14ac:dyDescent="0.25">
      <c r="A46" s="131" t="s">
        <v>243</v>
      </c>
      <c r="B46" s="203">
        <v>3.9119999999999999</v>
      </c>
      <c r="C46" s="203">
        <v>5.609</v>
      </c>
      <c r="D46" s="203">
        <v>5.3570000000000002</v>
      </c>
      <c r="E46" s="203">
        <v>1.9610000000000001</v>
      </c>
      <c r="F46" s="203">
        <v>4.0490000000000004</v>
      </c>
      <c r="G46" s="203">
        <v>5.3369999999999997</v>
      </c>
      <c r="H46" s="203">
        <v>8.3000000000000007</v>
      </c>
      <c r="I46" s="203">
        <v>2.9660000000000002</v>
      </c>
      <c r="J46" s="203">
        <v>5.4740000000000002</v>
      </c>
      <c r="K46" s="203">
        <v>7.4480000000000004</v>
      </c>
      <c r="L46" s="203">
        <v>8.7569999999999997</v>
      </c>
      <c r="M46" s="203">
        <v>2.7480000000000002</v>
      </c>
      <c r="N46" s="203">
        <v>5.09</v>
      </c>
      <c r="O46" s="203">
        <v>7.3179999999999996</v>
      </c>
      <c r="P46" s="203">
        <v>9.0470000000000006</v>
      </c>
      <c r="Q46" s="203">
        <v>0.85599999999999998</v>
      </c>
      <c r="R46" s="203">
        <v>3.2160000000000002</v>
      </c>
      <c r="S46" s="203">
        <v>4.5030000000000001</v>
      </c>
      <c r="T46" s="203">
        <v>5.8949999999999996</v>
      </c>
      <c r="U46" s="203">
        <v>2.0099999999999998</v>
      </c>
      <c r="V46" s="203">
        <v>4.3959999999999999</v>
      </c>
      <c r="W46" s="203">
        <v>7.4340000000000002</v>
      </c>
      <c r="X46" s="203">
        <v>10.012</v>
      </c>
      <c r="Y46" s="203">
        <v>2.6360000000000001</v>
      </c>
      <c r="Z46" s="203">
        <v>5.2229999999999999</v>
      </c>
      <c r="AA46" s="203">
        <v>8.8350000000000009</v>
      </c>
      <c r="AB46" s="203">
        <v>11.436</v>
      </c>
      <c r="AC46" s="203">
        <v>3.242</v>
      </c>
      <c r="AD46" s="203">
        <v>6.8760000000000003</v>
      </c>
      <c r="AE46" s="203">
        <v>10.534000000000001</v>
      </c>
    </row>
    <row r="47" spans="1:31" ht="16" customHeight="1" x14ac:dyDescent="0.25">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row>
    <row r="48" spans="1:31" ht="16" customHeight="1" x14ac:dyDescent="0.25">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row>
    <row r="49" spans="1:31" ht="25.5" customHeight="1" x14ac:dyDescent="0.25">
      <c r="A49" s="311" t="s">
        <v>250</v>
      </c>
      <c r="B49" s="144" t="s">
        <v>25</v>
      </c>
      <c r="C49" s="144" t="s">
        <v>26</v>
      </c>
      <c r="D49" s="144" t="s">
        <v>27</v>
      </c>
      <c r="E49" s="144" t="s">
        <v>28</v>
      </c>
      <c r="F49" s="144" t="s">
        <v>29</v>
      </c>
      <c r="G49" s="144" t="s">
        <v>30</v>
      </c>
      <c r="H49" s="144" t="s">
        <v>31</v>
      </c>
      <c r="I49" s="144" t="s">
        <v>32</v>
      </c>
      <c r="J49" s="144" t="s">
        <v>33</v>
      </c>
      <c r="K49" s="144" t="s">
        <v>34</v>
      </c>
      <c r="L49" s="143" t="s">
        <v>35</v>
      </c>
      <c r="M49" s="143" t="s">
        <v>38</v>
      </c>
      <c r="N49" s="143" t="s">
        <v>42</v>
      </c>
      <c r="O49" s="143" t="s">
        <v>44</v>
      </c>
      <c r="P49" s="143" t="s">
        <v>109</v>
      </c>
      <c r="Q49" s="143" t="s">
        <v>142</v>
      </c>
      <c r="R49" s="143" t="s">
        <v>141</v>
      </c>
      <c r="S49" s="143" t="s">
        <v>140</v>
      </c>
      <c r="T49" s="143" t="s">
        <v>139</v>
      </c>
      <c r="U49" s="143" t="s">
        <v>295</v>
      </c>
      <c r="V49" s="143" t="s">
        <v>316</v>
      </c>
      <c r="W49" s="143" t="s">
        <v>318</v>
      </c>
      <c r="X49" s="143" t="s">
        <v>322</v>
      </c>
      <c r="Y49" s="143" t="s">
        <v>336</v>
      </c>
      <c r="Z49" s="143" t="s">
        <v>347</v>
      </c>
      <c r="AA49" s="143" t="s">
        <v>363</v>
      </c>
      <c r="AB49" s="143" t="s">
        <v>369</v>
      </c>
      <c r="AC49" s="143" t="s">
        <v>374</v>
      </c>
      <c r="AD49" s="143" t="s">
        <v>377</v>
      </c>
      <c r="AE49" s="143" t="s">
        <v>402</v>
      </c>
    </row>
    <row r="50" spans="1:31" ht="16" customHeight="1" x14ac:dyDescent="0.25">
      <c r="A50" s="308" t="s">
        <v>169</v>
      </c>
      <c r="B50" s="124">
        <v>29.001000000000001</v>
      </c>
      <c r="C50" s="124">
        <v>43.863</v>
      </c>
      <c r="D50" s="124">
        <v>58.712000000000003</v>
      </c>
      <c r="E50" s="124">
        <v>14.593999999999999</v>
      </c>
      <c r="F50" s="124">
        <v>29.055</v>
      </c>
      <c r="G50" s="124">
        <v>45.27</v>
      </c>
      <c r="H50" s="124">
        <v>59.720999999999997</v>
      </c>
      <c r="I50" s="124">
        <v>14.215</v>
      </c>
      <c r="J50" s="124">
        <v>28.466999999999999</v>
      </c>
      <c r="K50" s="124">
        <v>43.137</v>
      </c>
      <c r="L50" s="204">
        <v>57.750999999999998</v>
      </c>
      <c r="M50" s="124">
        <v>14.584</v>
      </c>
      <c r="N50" s="124">
        <v>28.913</v>
      </c>
      <c r="O50" s="124">
        <v>43.173999999999999</v>
      </c>
      <c r="P50" s="124">
        <v>57.386000000000003</v>
      </c>
      <c r="Q50" s="124">
        <v>13.897</v>
      </c>
      <c r="R50" s="124">
        <v>27.585000000000001</v>
      </c>
      <c r="S50" s="124">
        <v>41.402000000000001</v>
      </c>
      <c r="T50" s="124">
        <v>54.826000000000001</v>
      </c>
      <c r="U50" s="124">
        <v>13.324999999999999</v>
      </c>
      <c r="V50" s="124">
        <v>27.071000000000002</v>
      </c>
      <c r="W50" s="124">
        <v>41.029000000000003</v>
      </c>
      <c r="X50" s="124">
        <v>55.463000000000001</v>
      </c>
      <c r="Y50" s="124">
        <v>13.766999999999999</v>
      </c>
      <c r="Z50" s="124">
        <v>27.835999999999999</v>
      </c>
      <c r="AA50" s="124">
        <v>42.398000000000003</v>
      </c>
      <c r="AB50" s="124">
        <v>58.393999999999998</v>
      </c>
      <c r="AC50" s="124">
        <v>17.045999999999999</v>
      </c>
      <c r="AD50" s="124">
        <v>34.563000000000002</v>
      </c>
      <c r="AE50" s="124">
        <v>53.237000000000002</v>
      </c>
    </row>
    <row r="51" spans="1:31" ht="16" customHeight="1" x14ac:dyDescent="0.25">
      <c r="A51" s="308" t="s">
        <v>168</v>
      </c>
      <c r="B51" s="124">
        <v>-6.3310000000000004</v>
      </c>
      <c r="C51" s="124">
        <v>-9.3889999999999993</v>
      </c>
      <c r="D51" s="124">
        <v>-12.385</v>
      </c>
      <c r="E51" s="124">
        <v>-2.6640000000000001</v>
      </c>
      <c r="F51" s="124">
        <v>-5.1689999999999996</v>
      </c>
      <c r="G51" s="124">
        <v>-7.5570000000000004</v>
      </c>
      <c r="H51" s="124">
        <v>-10.055999999999999</v>
      </c>
      <c r="I51" s="124">
        <v>-2.3679999999999999</v>
      </c>
      <c r="J51" s="124">
        <v>-4.7220000000000004</v>
      </c>
      <c r="K51" s="124">
        <v>-6.8490000000000002</v>
      </c>
      <c r="L51" s="204">
        <v>-8.9700000000000006</v>
      </c>
      <c r="M51" s="124">
        <v>-2.1709999999999998</v>
      </c>
      <c r="N51" s="124">
        <v>-4.3680000000000003</v>
      </c>
      <c r="O51" s="124">
        <v>-6.407</v>
      </c>
      <c r="P51" s="124">
        <v>-8.3640000000000008</v>
      </c>
      <c r="Q51" s="124">
        <v>-1.8420000000000001</v>
      </c>
      <c r="R51" s="124">
        <v>-3.5409999999999999</v>
      </c>
      <c r="S51" s="124">
        <v>-5.1619999999999999</v>
      </c>
      <c r="T51" s="124">
        <v>-6.6859999999999999</v>
      </c>
      <c r="U51" s="124">
        <v>-1.389</v>
      </c>
      <c r="V51" s="124">
        <v>-2.8069999999999999</v>
      </c>
      <c r="W51" s="124">
        <v>-3.9820000000000002</v>
      </c>
      <c r="X51" s="124">
        <v>-5.077</v>
      </c>
      <c r="Y51" s="124">
        <v>-1.181</v>
      </c>
      <c r="Z51" s="124">
        <v>-2.3450000000000002</v>
      </c>
      <c r="AA51" s="124">
        <v>-3.4260000000000002</v>
      </c>
      <c r="AB51" s="124">
        <v>-4.4619999999999997</v>
      </c>
      <c r="AC51" s="124">
        <v>-1.46</v>
      </c>
      <c r="AD51" s="124">
        <v>-3.06</v>
      </c>
      <c r="AE51" s="124">
        <v>-5.2969999999999997</v>
      </c>
    </row>
    <row r="52" spans="1:31" ht="16" customHeight="1" x14ac:dyDescent="0.25">
      <c r="A52" s="142" t="s">
        <v>167</v>
      </c>
      <c r="B52" s="207">
        <v>22.67</v>
      </c>
      <c r="C52" s="207">
        <v>34.473999999999997</v>
      </c>
      <c r="D52" s="207">
        <v>46.326999999999998</v>
      </c>
      <c r="E52" s="207">
        <v>11.93</v>
      </c>
      <c r="F52" s="207">
        <v>23.885999999999999</v>
      </c>
      <c r="G52" s="207">
        <v>37.713000000000001</v>
      </c>
      <c r="H52" s="207">
        <v>49.664999999999999</v>
      </c>
      <c r="I52" s="207">
        <v>11.847</v>
      </c>
      <c r="J52" s="207">
        <v>23.745000000000001</v>
      </c>
      <c r="K52" s="207">
        <v>36.287999999999997</v>
      </c>
      <c r="L52" s="205">
        <v>48.780999999999999</v>
      </c>
      <c r="M52" s="207">
        <v>12.413</v>
      </c>
      <c r="N52" s="207">
        <v>24.545000000000002</v>
      </c>
      <c r="O52" s="207">
        <v>36.767000000000003</v>
      </c>
      <c r="P52" s="207">
        <v>49.021999999999998</v>
      </c>
      <c r="Q52" s="207">
        <v>12.055</v>
      </c>
      <c r="R52" s="207">
        <v>24.044</v>
      </c>
      <c r="S52" s="207">
        <v>36.24</v>
      </c>
      <c r="T52" s="207">
        <v>48.14</v>
      </c>
      <c r="U52" s="207">
        <v>11.936</v>
      </c>
      <c r="V52" s="207">
        <v>24.263999999999999</v>
      </c>
      <c r="W52" s="207">
        <v>37.046999999999997</v>
      </c>
      <c r="X52" s="207">
        <v>50.386000000000003</v>
      </c>
      <c r="Y52" s="207">
        <v>12.586</v>
      </c>
      <c r="Z52" s="207">
        <v>25.491</v>
      </c>
      <c r="AA52" s="207">
        <v>38.972000000000001</v>
      </c>
      <c r="AB52" s="207">
        <v>53.932000000000002</v>
      </c>
      <c r="AC52" s="207">
        <v>15.586</v>
      </c>
      <c r="AD52" s="207">
        <v>31.503</v>
      </c>
      <c r="AE52" s="207">
        <v>47.94</v>
      </c>
    </row>
    <row r="53" spans="1:31" ht="16" customHeight="1" x14ac:dyDescent="0.25">
      <c r="A53" s="308" t="s">
        <v>166</v>
      </c>
      <c r="B53" s="124">
        <v>10.188000000000001</v>
      </c>
      <c r="C53" s="124">
        <v>15.499000000000001</v>
      </c>
      <c r="D53" s="124">
        <v>21.257999999999999</v>
      </c>
      <c r="E53" s="124">
        <v>5.4619999999999997</v>
      </c>
      <c r="F53" s="124">
        <v>11.22</v>
      </c>
      <c r="G53" s="124">
        <v>17.09</v>
      </c>
      <c r="H53" s="124">
        <v>23.187999999999999</v>
      </c>
      <c r="I53" s="124">
        <v>5.8120000000000003</v>
      </c>
      <c r="J53" s="124">
        <v>11.851000000000001</v>
      </c>
      <c r="K53" s="124">
        <v>17.878</v>
      </c>
      <c r="L53" s="204">
        <v>24.282</v>
      </c>
      <c r="M53" s="124">
        <v>5.8970000000000002</v>
      </c>
      <c r="N53" s="124">
        <v>12.327999999999999</v>
      </c>
      <c r="O53" s="124">
        <v>19.353000000000002</v>
      </c>
      <c r="P53" s="124">
        <v>26.625</v>
      </c>
      <c r="Q53" s="124">
        <v>6.484</v>
      </c>
      <c r="R53" s="124">
        <v>12.166</v>
      </c>
      <c r="S53" s="124">
        <v>19.081</v>
      </c>
      <c r="T53" s="124">
        <v>26.777999999999999</v>
      </c>
      <c r="U53" s="124">
        <v>7.2610000000000001</v>
      </c>
      <c r="V53" s="124">
        <v>15.212</v>
      </c>
      <c r="W53" s="124">
        <v>23.745000000000001</v>
      </c>
      <c r="X53" s="124">
        <v>32.384</v>
      </c>
      <c r="Y53" s="124">
        <v>8.3979999999999997</v>
      </c>
      <c r="Z53" s="124">
        <v>17.379000000000001</v>
      </c>
      <c r="AA53" s="124">
        <v>26.65</v>
      </c>
      <c r="AB53" s="124">
        <v>36.204000000000001</v>
      </c>
      <c r="AC53" s="124">
        <v>9.0540000000000003</v>
      </c>
      <c r="AD53" s="124">
        <v>18.574999999999999</v>
      </c>
      <c r="AE53" s="124">
        <v>28.462</v>
      </c>
    </row>
    <row r="54" spans="1:31" ht="16" customHeight="1" x14ac:dyDescent="0.25">
      <c r="A54" s="308" t="s">
        <v>165</v>
      </c>
      <c r="B54" s="124">
        <v>-5.7619999999999996</v>
      </c>
      <c r="C54" s="124">
        <v>-6.556</v>
      </c>
      <c r="D54" s="124">
        <v>-8.9269999999999996</v>
      </c>
      <c r="E54" s="124">
        <v>-2.2519999999999998</v>
      </c>
      <c r="F54" s="124">
        <v>-4.57</v>
      </c>
      <c r="G54" s="124">
        <v>-6.8520000000000003</v>
      </c>
      <c r="H54" s="124">
        <v>-9.0190000000000001</v>
      </c>
      <c r="I54" s="124">
        <v>-2.0129999999999999</v>
      </c>
      <c r="J54" s="124">
        <v>-4.6440000000000001</v>
      </c>
      <c r="K54" s="124">
        <v>-7.23</v>
      </c>
      <c r="L54" s="204">
        <v>-9.9480000000000004</v>
      </c>
      <c r="M54" s="124">
        <v>-2.3359999999999999</v>
      </c>
      <c r="N54" s="124">
        <v>-5.2130000000000001</v>
      </c>
      <c r="O54" s="124">
        <v>-8.3800000000000008</v>
      </c>
      <c r="P54" s="124">
        <v>-11.659000000000001</v>
      </c>
      <c r="Q54" s="124">
        <v>-2.9460000000000002</v>
      </c>
      <c r="R54" s="124">
        <v>-5.3419999999999996</v>
      </c>
      <c r="S54" s="124">
        <v>-8.4269999999999996</v>
      </c>
      <c r="T54" s="124">
        <v>-11.762</v>
      </c>
      <c r="U54" s="124">
        <v>-3.53</v>
      </c>
      <c r="V54" s="124">
        <v>-7.4039999999999999</v>
      </c>
      <c r="W54" s="124">
        <v>-12.116</v>
      </c>
      <c r="X54" s="124">
        <v>-16.559999999999999</v>
      </c>
      <c r="Y54" s="124">
        <v>-4.4329999999999998</v>
      </c>
      <c r="Z54" s="124">
        <v>-9.3650000000000002</v>
      </c>
      <c r="AA54" s="124">
        <v>-14.507</v>
      </c>
      <c r="AB54" s="124">
        <v>-19.195</v>
      </c>
      <c r="AC54" s="124">
        <v>-4.5810000000000004</v>
      </c>
      <c r="AD54" s="124">
        <v>-9.6609999999999996</v>
      </c>
      <c r="AE54" s="124">
        <v>-14.904999999999999</v>
      </c>
    </row>
    <row r="55" spans="1:31" ht="16" customHeight="1" x14ac:dyDescent="0.25">
      <c r="A55" s="142" t="s">
        <v>164</v>
      </c>
      <c r="B55" s="205">
        <v>4.4260000000000002</v>
      </c>
      <c r="C55" s="205">
        <v>8.9429999999999996</v>
      </c>
      <c r="D55" s="205">
        <v>12.331</v>
      </c>
      <c r="E55" s="205">
        <v>3.21</v>
      </c>
      <c r="F55" s="205">
        <v>6.65</v>
      </c>
      <c r="G55" s="205">
        <v>10.238</v>
      </c>
      <c r="H55" s="205">
        <v>14.169</v>
      </c>
      <c r="I55" s="205">
        <v>3.7989999999999999</v>
      </c>
      <c r="J55" s="205">
        <v>7.2069999999999999</v>
      </c>
      <c r="K55" s="205">
        <v>10.648</v>
      </c>
      <c r="L55" s="205">
        <v>14.334</v>
      </c>
      <c r="M55" s="205">
        <v>3.5609999999999999</v>
      </c>
      <c r="N55" s="205">
        <v>7.1150000000000002</v>
      </c>
      <c r="O55" s="205">
        <v>10.973000000000001</v>
      </c>
      <c r="P55" s="205">
        <v>14.965999999999999</v>
      </c>
      <c r="Q55" s="205">
        <v>3.5379999999999998</v>
      </c>
      <c r="R55" s="205">
        <v>6.8239999999999998</v>
      </c>
      <c r="S55" s="205">
        <v>10.654</v>
      </c>
      <c r="T55" s="205">
        <v>15.016</v>
      </c>
      <c r="U55" s="205">
        <v>3.7309999999999999</v>
      </c>
      <c r="V55" s="205">
        <v>7.8079999999999998</v>
      </c>
      <c r="W55" s="205">
        <v>11.629</v>
      </c>
      <c r="X55" s="205">
        <v>15.824</v>
      </c>
      <c r="Y55" s="205">
        <v>3.9649999999999999</v>
      </c>
      <c r="Z55" s="205">
        <v>8.0139999999999993</v>
      </c>
      <c r="AA55" s="205">
        <v>12.143000000000001</v>
      </c>
      <c r="AB55" s="205">
        <v>17.009</v>
      </c>
      <c r="AC55" s="205">
        <v>4.4729999999999999</v>
      </c>
      <c r="AD55" s="205">
        <v>8.9139999999999997</v>
      </c>
      <c r="AE55" s="205">
        <v>13.557</v>
      </c>
    </row>
    <row r="56" spans="1:31" ht="16" customHeight="1" x14ac:dyDescent="0.25">
      <c r="A56" s="161" t="s">
        <v>163</v>
      </c>
      <c r="B56" s="367">
        <v>0.45600000000000002</v>
      </c>
      <c r="C56" s="367">
        <v>0.45800000000000002</v>
      </c>
      <c r="D56" s="367">
        <v>0.45900000000000002</v>
      </c>
      <c r="E56" s="367">
        <v>1E-3</v>
      </c>
      <c r="F56" s="367">
        <v>7.2999999999999995E-2</v>
      </c>
      <c r="G56" s="367">
        <v>7.3999999999999996E-2</v>
      </c>
      <c r="H56" s="367">
        <v>7.3999999999999996E-2</v>
      </c>
      <c r="I56" s="367">
        <v>1E-3</v>
      </c>
      <c r="J56" s="367">
        <v>6.9000000000000006E-2</v>
      </c>
      <c r="K56" s="367">
        <v>6.9000000000000006E-2</v>
      </c>
      <c r="L56" s="367">
        <v>7.0000000000000007E-2</v>
      </c>
      <c r="M56" s="367">
        <v>1E-3</v>
      </c>
      <c r="N56" s="367">
        <v>9.1999999999999998E-2</v>
      </c>
      <c r="O56" s="367">
        <v>9.1999999999999998E-2</v>
      </c>
      <c r="P56" s="367">
        <v>9.4E-2</v>
      </c>
      <c r="Q56" s="367">
        <v>0</v>
      </c>
      <c r="R56" s="367">
        <v>6.7000000000000004E-2</v>
      </c>
      <c r="S56" s="367">
        <v>6.9000000000000006E-2</v>
      </c>
      <c r="T56" s="367">
        <v>6.9000000000000006E-2</v>
      </c>
      <c r="U56" s="367">
        <v>0</v>
      </c>
      <c r="V56" s="367">
        <v>0</v>
      </c>
      <c r="W56" s="367">
        <v>8.0000000000000002E-3</v>
      </c>
      <c r="X56" s="367">
        <v>1.7000000000000001E-2</v>
      </c>
      <c r="Y56" s="367">
        <v>0</v>
      </c>
      <c r="Z56" s="367">
        <v>1.7999999999999999E-2</v>
      </c>
      <c r="AA56" s="367">
        <v>2.5999999999999999E-2</v>
      </c>
      <c r="AB56" s="367">
        <v>2.5999999999999999E-2</v>
      </c>
      <c r="AC56" s="367">
        <v>5.0000000000000001E-3</v>
      </c>
      <c r="AD56" s="367">
        <v>7.0000000000000001E-3</v>
      </c>
      <c r="AE56" s="367">
        <v>4.2000000000000003E-2</v>
      </c>
    </row>
    <row r="57" spans="1:31" ht="16" customHeight="1" x14ac:dyDescent="0.25">
      <c r="A57" s="308" t="s">
        <v>162</v>
      </c>
      <c r="B57" s="204">
        <v>0.96099999999999997</v>
      </c>
      <c r="C57" s="204">
        <v>1.4790000000000001</v>
      </c>
      <c r="D57" s="204">
        <v>2.1269999999999998</v>
      </c>
      <c r="E57" s="204">
        <v>0.5</v>
      </c>
      <c r="F57" s="204">
        <v>0.99</v>
      </c>
      <c r="G57" s="204">
        <v>1.5289999999999999</v>
      </c>
      <c r="H57" s="204">
        <v>2.448</v>
      </c>
      <c r="I57" s="204">
        <v>0.63200000000000001</v>
      </c>
      <c r="J57" s="204">
        <v>1.1950000000000001</v>
      </c>
      <c r="K57" s="204">
        <v>1.873</v>
      </c>
      <c r="L57" s="204">
        <v>2.5470000000000002</v>
      </c>
      <c r="M57" s="204">
        <v>0.48099999999999998</v>
      </c>
      <c r="N57" s="204">
        <v>1.177</v>
      </c>
      <c r="O57" s="204">
        <v>1.7769999999999999</v>
      </c>
      <c r="P57" s="204">
        <v>2.5499999999999998</v>
      </c>
      <c r="Q57" s="204">
        <v>0.71699999999999997</v>
      </c>
      <c r="R57" s="204">
        <v>1.444</v>
      </c>
      <c r="S57" s="204">
        <v>2.2309999999999999</v>
      </c>
      <c r="T57" s="204">
        <v>1.016</v>
      </c>
      <c r="U57" s="204">
        <v>0.84</v>
      </c>
      <c r="V57" s="204">
        <v>1.796</v>
      </c>
      <c r="W57" s="204">
        <v>2.94</v>
      </c>
      <c r="X57" s="204">
        <v>4.2110000000000003</v>
      </c>
      <c r="Y57" s="204">
        <v>1.3859999999999999</v>
      </c>
      <c r="Z57" s="204">
        <v>2.722</v>
      </c>
      <c r="AA57" s="204">
        <v>4.2969999999999997</v>
      </c>
      <c r="AB57" s="204">
        <v>6.0049999999999999</v>
      </c>
      <c r="AC57" s="204">
        <v>1.282</v>
      </c>
      <c r="AD57" s="204">
        <v>2.7509999999999999</v>
      </c>
      <c r="AE57" s="204">
        <v>4.1420000000000003</v>
      </c>
    </row>
    <row r="58" spans="1:31" ht="16" customHeight="1" x14ac:dyDescent="0.25">
      <c r="A58" s="308" t="s">
        <v>161</v>
      </c>
      <c r="B58" s="204">
        <v>0.39700000000000002</v>
      </c>
      <c r="C58" s="204">
        <v>-1.7729999999999999</v>
      </c>
      <c r="D58" s="204">
        <v>-2.62</v>
      </c>
      <c r="E58" s="204">
        <v>-0.77</v>
      </c>
      <c r="F58" s="204">
        <v>-1.5009999999999999</v>
      </c>
      <c r="G58" s="204">
        <v>-2.137</v>
      </c>
      <c r="H58" s="204">
        <v>-3.8450000000000002</v>
      </c>
      <c r="I58" s="204">
        <v>8.1210000000000004</v>
      </c>
      <c r="J58" s="204">
        <v>7.6550000000000002</v>
      </c>
      <c r="K58" s="204">
        <v>7.4210000000000003</v>
      </c>
      <c r="L58" s="204">
        <v>7.0209999999999999</v>
      </c>
      <c r="M58" s="204">
        <v>-0.33600000000000002</v>
      </c>
      <c r="N58" s="204">
        <v>-0.76200000000000001</v>
      </c>
      <c r="O58" s="204">
        <v>-1.1599999999999999</v>
      </c>
      <c r="P58" s="204">
        <v>-1.4810000000000001</v>
      </c>
      <c r="Q58" s="204">
        <v>-0.19600000000000001</v>
      </c>
      <c r="R58" s="204">
        <v>-0.51600000000000001</v>
      </c>
      <c r="S58" s="204">
        <v>-0.84299999999999997</v>
      </c>
      <c r="T58" s="204">
        <v>-1.583</v>
      </c>
      <c r="U58" s="204">
        <v>-0.44800000000000001</v>
      </c>
      <c r="V58" s="204">
        <v>-0.76300000000000001</v>
      </c>
      <c r="W58" s="204">
        <v>-1.3</v>
      </c>
      <c r="X58" s="204">
        <v>-2.0089999999999999</v>
      </c>
      <c r="Y58" s="204">
        <v>0.69399999999999995</v>
      </c>
      <c r="Z58" s="204">
        <v>-3.3000000000000002E-2</v>
      </c>
      <c r="AA58" s="204">
        <v>-0.497</v>
      </c>
      <c r="AB58" s="204">
        <v>-1.0920000000000001</v>
      </c>
      <c r="AC58" s="204">
        <v>-0.53</v>
      </c>
      <c r="AD58" s="204">
        <v>-1.075</v>
      </c>
      <c r="AE58" s="204">
        <v>-2.0640000000000001</v>
      </c>
    </row>
    <row r="59" spans="1:31" ht="16" customHeight="1" x14ac:dyDescent="0.25">
      <c r="A59" s="140" t="s">
        <v>160</v>
      </c>
      <c r="B59" s="206">
        <v>28.91</v>
      </c>
      <c r="C59" s="206">
        <v>43.581000000000003</v>
      </c>
      <c r="D59" s="206">
        <v>58.624000000000002</v>
      </c>
      <c r="E59" s="206">
        <v>14.871</v>
      </c>
      <c r="F59" s="206">
        <v>30.097999999999999</v>
      </c>
      <c r="G59" s="206">
        <v>47.417000000000002</v>
      </c>
      <c r="H59" s="206">
        <v>62.511000000000003</v>
      </c>
      <c r="I59" s="206">
        <v>24.4</v>
      </c>
      <c r="J59" s="206">
        <v>39.871000000000002</v>
      </c>
      <c r="K59" s="206">
        <v>56.298999999999999</v>
      </c>
      <c r="L59" s="206">
        <v>72.753</v>
      </c>
      <c r="M59" s="206">
        <v>16.12</v>
      </c>
      <c r="N59" s="206">
        <v>32.167000000000002</v>
      </c>
      <c r="O59" s="206">
        <v>48.448999999999998</v>
      </c>
      <c r="P59" s="206">
        <v>65.150999999999996</v>
      </c>
      <c r="Q59" s="206">
        <v>16.114000000000001</v>
      </c>
      <c r="R59" s="206">
        <v>31.863</v>
      </c>
      <c r="S59" s="206">
        <v>48.350999999999999</v>
      </c>
      <c r="T59" s="206">
        <v>62.658000000000001</v>
      </c>
      <c r="U59" s="206">
        <v>16.059000000000001</v>
      </c>
      <c r="V59" s="206">
        <v>33.104999999999997</v>
      </c>
      <c r="W59" s="206">
        <v>50.323999999999998</v>
      </c>
      <c r="X59" s="206">
        <v>68.429000000000002</v>
      </c>
      <c r="Y59" s="206">
        <v>18.631</v>
      </c>
      <c r="Z59" s="206">
        <v>36.212000000000003</v>
      </c>
      <c r="AA59" s="206">
        <v>54.941000000000003</v>
      </c>
      <c r="AB59" s="206">
        <v>75.88</v>
      </c>
      <c r="AC59" s="206">
        <v>20.815999999999999</v>
      </c>
      <c r="AD59" s="206">
        <v>42.1</v>
      </c>
      <c r="AE59" s="206">
        <v>63.616999999999997</v>
      </c>
    </row>
    <row r="60" spans="1:31" ht="16" customHeight="1" x14ac:dyDescent="0.25">
      <c r="A60" s="308" t="s">
        <v>245</v>
      </c>
      <c r="B60" s="124">
        <v>-6.04</v>
      </c>
      <c r="C60" s="124">
        <v>-9.0489999999999995</v>
      </c>
      <c r="D60" s="124">
        <v>-12.084</v>
      </c>
      <c r="E60" s="124">
        <v>-2.7869999999999999</v>
      </c>
      <c r="F60" s="124">
        <v>-5.9569999999999999</v>
      </c>
      <c r="G60" s="124">
        <v>-9.3420000000000005</v>
      </c>
      <c r="H60" s="124">
        <v>-12.37</v>
      </c>
      <c r="I60" s="124">
        <v>-3.23</v>
      </c>
      <c r="J60" s="124">
        <v>-6.4539999999999997</v>
      </c>
      <c r="K60" s="124">
        <v>-9.7870000000000008</v>
      </c>
      <c r="L60" s="204">
        <v>-12.975</v>
      </c>
      <c r="M60" s="124">
        <v>-3.4159999999999999</v>
      </c>
      <c r="N60" s="124">
        <v>-6.82</v>
      </c>
      <c r="O60" s="124">
        <v>-10.295999999999999</v>
      </c>
      <c r="P60" s="124">
        <v>-13.765000000000001</v>
      </c>
      <c r="Q60" s="124">
        <v>-3.5579999999999998</v>
      </c>
      <c r="R60" s="124">
        <v>-6.9710000000000001</v>
      </c>
      <c r="S60" s="124">
        <v>-10.342000000000001</v>
      </c>
      <c r="T60" s="124">
        <v>-13.682</v>
      </c>
      <c r="U60" s="124">
        <v>-3.6110000000000002</v>
      </c>
      <c r="V60" s="124">
        <v>-7.34</v>
      </c>
      <c r="W60" s="124">
        <v>-11.019</v>
      </c>
      <c r="X60" s="124">
        <v>-14.534000000000001</v>
      </c>
      <c r="Y60" s="124">
        <v>-3.77</v>
      </c>
      <c r="Z60" s="124">
        <v>-7.7590000000000003</v>
      </c>
      <c r="AA60" s="124">
        <v>-11.84</v>
      </c>
      <c r="AB60" s="124">
        <v>-16.021000000000001</v>
      </c>
      <c r="AC60" s="124">
        <v>-4.4249999999999998</v>
      </c>
      <c r="AD60" s="124">
        <v>-9.39</v>
      </c>
      <c r="AE60" s="124">
        <v>-14.214</v>
      </c>
    </row>
    <row r="61" spans="1:31" ht="16" customHeight="1" x14ac:dyDescent="0.25">
      <c r="A61" s="308" t="s">
        <v>244</v>
      </c>
      <c r="B61" s="124">
        <v>-3.6579999999999999</v>
      </c>
      <c r="C61" s="124">
        <v>-5.4809999999999999</v>
      </c>
      <c r="D61" s="124">
        <v>-7.5149999999999997</v>
      </c>
      <c r="E61" s="124">
        <v>-1.8520000000000001</v>
      </c>
      <c r="F61" s="124">
        <v>-3.82</v>
      </c>
      <c r="G61" s="124">
        <v>-5.8010000000000002</v>
      </c>
      <c r="H61" s="124">
        <v>-8</v>
      </c>
      <c r="I61" s="124">
        <v>-1.998</v>
      </c>
      <c r="J61" s="124">
        <v>-4.1390000000000002</v>
      </c>
      <c r="K61" s="124">
        <v>-6.3730000000000002</v>
      </c>
      <c r="L61" s="204">
        <v>-8.8780000000000001</v>
      </c>
      <c r="M61" s="124">
        <v>-2.3319999999999999</v>
      </c>
      <c r="N61" s="124">
        <v>-4.55</v>
      </c>
      <c r="O61" s="124">
        <v>-6.6689999999999996</v>
      </c>
      <c r="P61" s="124">
        <v>-9.3290000000000006</v>
      </c>
      <c r="Q61" s="124">
        <v>-2.0750000000000002</v>
      </c>
      <c r="R61" s="124">
        <v>-4.0519999999999996</v>
      </c>
      <c r="S61" s="124">
        <v>-6.18</v>
      </c>
      <c r="T61" s="124">
        <v>-8.6080000000000005</v>
      </c>
      <c r="U61" s="124">
        <v>-2.327</v>
      </c>
      <c r="V61" s="124">
        <v>-4.6100000000000003</v>
      </c>
      <c r="W61" s="124">
        <v>-6.827</v>
      </c>
      <c r="X61" s="124">
        <v>-9.234</v>
      </c>
      <c r="Y61" s="124">
        <v>-2.3220000000000001</v>
      </c>
      <c r="Z61" s="124">
        <v>-4.74</v>
      </c>
      <c r="AA61" s="124">
        <v>-7.468</v>
      </c>
      <c r="AB61" s="124">
        <v>-10.313000000000001</v>
      </c>
      <c r="AC61" s="124">
        <v>-2.3660000000000001</v>
      </c>
      <c r="AD61" s="124">
        <v>-4.9939999999999998</v>
      </c>
      <c r="AE61" s="124">
        <v>-8.0909999999999993</v>
      </c>
    </row>
    <row r="62" spans="1:31" ht="16" customHeight="1" x14ac:dyDescent="0.25">
      <c r="A62" s="308" t="s">
        <v>157</v>
      </c>
      <c r="B62" s="124">
        <v>-1.2889999999999999</v>
      </c>
      <c r="C62" s="124">
        <v>-1.9419999999999999</v>
      </c>
      <c r="D62" s="124">
        <v>-2.6509999999999998</v>
      </c>
      <c r="E62" s="124">
        <v>-0.754</v>
      </c>
      <c r="F62" s="124">
        <v>-1.496</v>
      </c>
      <c r="G62" s="124">
        <v>-2.2559999999999998</v>
      </c>
      <c r="H62" s="124">
        <v>-3.0110000000000001</v>
      </c>
      <c r="I62" s="124">
        <v>-0.77500000000000002</v>
      </c>
      <c r="J62" s="124">
        <v>-1.5589999999999999</v>
      </c>
      <c r="K62" s="124">
        <v>-2.3519999999999999</v>
      </c>
      <c r="L62" s="204">
        <v>-3.1960000000000002</v>
      </c>
      <c r="M62" s="124">
        <v>-1.0820000000000001</v>
      </c>
      <c r="N62" s="124">
        <v>-1.992</v>
      </c>
      <c r="O62" s="124">
        <v>-2.851</v>
      </c>
      <c r="P62" s="124">
        <v>-3.7450000000000001</v>
      </c>
      <c r="Q62" s="124">
        <v>-1.06</v>
      </c>
      <c r="R62" s="124">
        <v>-2.0609999999999999</v>
      </c>
      <c r="S62" s="124">
        <v>-3.056</v>
      </c>
      <c r="T62" s="124">
        <v>-4.2069999999999999</v>
      </c>
      <c r="U62" s="124">
        <v>-1.145</v>
      </c>
      <c r="V62" s="124">
        <v>-2.3090000000000002</v>
      </c>
      <c r="W62" s="124">
        <v>-3.5569999999999999</v>
      </c>
      <c r="X62" s="124">
        <v>-4.851</v>
      </c>
      <c r="Y62" s="124">
        <v>-1.3540000000000001</v>
      </c>
      <c r="Z62" s="124">
        <v>-2.6920000000000002</v>
      </c>
      <c r="AA62" s="124">
        <v>-4.0430000000000001</v>
      </c>
      <c r="AB62" s="124">
        <v>-5.444</v>
      </c>
      <c r="AC62" s="124">
        <v>-1.294</v>
      </c>
      <c r="AD62" s="124">
        <v>-2.6619999999999999</v>
      </c>
      <c r="AE62" s="124">
        <v>-4.0069999999999997</v>
      </c>
    </row>
    <row r="63" spans="1:31" ht="16" customHeight="1" x14ac:dyDescent="0.25">
      <c r="A63" s="140" t="s">
        <v>156</v>
      </c>
      <c r="B63" s="206">
        <v>-10.987</v>
      </c>
      <c r="C63" s="206">
        <v>-16.472000000000001</v>
      </c>
      <c r="D63" s="206">
        <v>-22.25</v>
      </c>
      <c r="E63" s="206">
        <v>-5.3929999999999998</v>
      </c>
      <c r="F63" s="206">
        <v>-11.273</v>
      </c>
      <c r="G63" s="206">
        <v>-17.399000000000001</v>
      </c>
      <c r="H63" s="206">
        <v>-23.381</v>
      </c>
      <c r="I63" s="206">
        <v>-6.0030000000000001</v>
      </c>
      <c r="J63" s="206">
        <v>-12.151999999999999</v>
      </c>
      <c r="K63" s="206">
        <v>-18.512</v>
      </c>
      <c r="L63" s="206">
        <v>-25.048999999999999</v>
      </c>
      <c r="M63" s="206">
        <v>-6.83</v>
      </c>
      <c r="N63" s="206">
        <v>-13.362</v>
      </c>
      <c r="O63" s="206">
        <v>-19.815999999999999</v>
      </c>
      <c r="P63" s="206">
        <v>-26.838999999999999</v>
      </c>
      <c r="Q63" s="206">
        <v>-6.6929999999999996</v>
      </c>
      <c r="R63" s="206">
        <v>-13.084</v>
      </c>
      <c r="S63" s="206">
        <v>-19.577999999999999</v>
      </c>
      <c r="T63" s="206">
        <v>-26.497</v>
      </c>
      <c r="U63" s="206">
        <v>-7.0830000000000002</v>
      </c>
      <c r="V63" s="206">
        <v>-14.259</v>
      </c>
      <c r="W63" s="206">
        <v>-21.402999999999999</v>
      </c>
      <c r="X63" s="206">
        <v>-28.619</v>
      </c>
      <c r="Y63" s="206">
        <v>-7.4459999999999997</v>
      </c>
      <c r="Z63" s="206">
        <v>-15.191000000000001</v>
      </c>
      <c r="AA63" s="206">
        <v>-23.350999999999999</v>
      </c>
      <c r="AB63" s="206">
        <v>-31.777999999999999</v>
      </c>
      <c r="AC63" s="206">
        <v>-8.0850000000000009</v>
      </c>
      <c r="AD63" s="206">
        <v>-17.045999999999999</v>
      </c>
      <c r="AE63" s="206">
        <v>-26.312000000000001</v>
      </c>
    </row>
    <row r="64" spans="1:31" ht="16" customHeight="1" x14ac:dyDescent="0.25">
      <c r="A64" s="309" t="s">
        <v>155</v>
      </c>
      <c r="B64" s="150">
        <v>17.922999999999998</v>
      </c>
      <c r="C64" s="150">
        <v>27.109000000000002</v>
      </c>
      <c r="D64" s="150">
        <v>36.374000000000002</v>
      </c>
      <c r="E64" s="150">
        <v>9.4779999999999998</v>
      </c>
      <c r="F64" s="150">
        <v>18.824999999999999</v>
      </c>
      <c r="G64" s="150">
        <v>30.018000000000001</v>
      </c>
      <c r="H64" s="150">
        <v>39.130000000000003</v>
      </c>
      <c r="I64" s="150">
        <v>18.396999999999998</v>
      </c>
      <c r="J64" s="150">
        <v>27.719000000000001</v>
      </c>
      <c r="K64" s="150">
        <v>37.786999999999999</v>
      </c>
      <c r="L64" s="150">
        <v>47.704000000000001</v>
      </c>
      <c r="M64" s="150">
        <v>9.2899999999999991</v>
      </c>
      <c r="N64" s="150">
        <v>18.805</v>
      </c>
      <c r="O64" s="150">
        <v>28.632999999999999</v>
      </c>
      <c r="P64" s="150">
        <v>38.311999999999998</v>
      </c>
      <c r="Q64" s="150">
        <v>9.4209999999999994</v>
      </c>
      <c r="R64" s="150">
        <v>18.779</v>
      </c>
      <c r="S64" s="150">
        <v>28.773</v>
      </c>
      <c r="T64" s="150">
        <v>36.161000000000001</v>
      </c>
      <c r="U64" s="150">
        <v>8.9760000000000009</v>
      </c>
      <c r="V64" s="150">
        <v>18.846</v>
      </c>
      <c r="W64" s="150">
        <v>28.920999999999999</v>
      </c>
      <c r="X64" s="150">
        <v>39.81</v>
      </c>
      <c r="Y64" s="150">
        <v>11.185</v>
      </c>
      <c r="Z64" s="150">
        <v>21.021000000000001</v>
      </c>
      <c r="AA64" s="150">
        <v>31.59</v>
      </c>
      <c r="AB64" s="150">
        <v>44.101999999999997</v>
      </c>
      <c r="AC64" s="150">
        <v>12.731</v>
      </c>
      <c r="AD64" s="150">
        <v>25.053999999999998</v>
      </c>
      <c r="AE64" s="150">
        <v>37.305</v>
      </c>
    </row>
    <row r="65" spans="1:31" ht="16" customHeight="1" x14ac:dyDescent="0.25">
      <c r="A65" s="308" t="s">
        <v>154</v>
      </c>
      <c r="B65" s="124">
        <v>-2.3010000000000002</v>
      </c>
      <c r="C65" s="124">
        <v>-4.0119999999999996</v>
      </c>
      <c r="D65" s="124">
        <v>-5.2039999999999997</v>
      </c>
      <c r="E65" s="124">
        <v>5.9340000000000002</v>
      </c>
      <c r="F65" s="124">
        <v>4.2149999999999999</v>
      </c>
      <c r="G65" s="124">
        <v>9.093</v>
      </c>
      <c r="H65" s="124">
        <v>3.1869999999999998</v>
      </c>
      <c r="I65" s="124">
        <v>0.28499999999999998</v>
      </c>
      <c r="J65" s="124">
        <v>-2.556</v>
      </c>
      <c r="K65" s="124">
        <v>-0.66900000000000004</v>
      </c>
      <c r="L65" s="204">
        <v>-6.1180000000000003</v>
      </c>
      <c r="M65" s="124">
        <v>-0.94199999999999995</v>
      </c>
      <c r="N65" s="124">
        <v>-3.2519999999999998</v>
      </c>
      <c r="O65" s="124">
        <v>-1.0900000000000001</v>
      </c>
      <c r="P65" s="124">
        <v>-1.851</v>
      </c>
      <c r="Q65" s="124">
        <v>-4.0259999999999998</v>
      </c>
      <c r="R65" s="124">
        <v>-5.7889999999999997</v>
      </c>
      <c r="S65" s="124">
        <v>-11.675000000000001</v>
      </c>
      <c r="T65" s="124">
        <v>-15.161</v>
      </c>
      <c r="U65" s="204">
        <v>2.0270000000000001</v>
      </c>
      <c r="V65" s="204">
        <v>6.3170000000000002</v>
      </c>
      <c r="W65" s="204">
        <v>4.5570000000000004</v>
      </c>
      <c r="X65" s="204">
        <v>3.7029999999999998</v>
      </c>
      <c r="Y65" s="204">
        <v>0.91</v>
      </c>
      <c r="Z65" s="204">
        <v>2.806</v>
      </c>
      <c r="AA65" s="204">
        <v>1.7749999999999999</v>
      </c>
      <c r="AB65" s="204">
        <v>-2.4620000000000002</v>
      </c>
      <c r="AC65" s="204">
        <v>3.0129999999999999</v>
      </c>
      <c r="AD65" s="204">
        <v>2.4809999999999999</v>
      </c>
      <c r="AE65" s="204">
        <v>0.57299999999999995</v>
      </c>
    </row>
    <row r="66" spans="1:31" ht="16" customHeight="1" x14ac:dyDescent="0.25">
      <c r="A66" s="308" t="s">
        <v>152</v>
      </c>
      <c r="B66" s="124">
        <v>-3.2549999999999999</v>
      </c>
      <c r="C66" s="124">
        <v>-3.2759999999999998</v>
      </c>
      <c r="D66" s="124">
        <v>-3.5430000000000001</v>
      </c>
      <c r="E66" s="124">
        <v>-4.1000000000000002E-2</v>
      </c>
      <c r="F66" s="124">
        <v>-6.0999999999999999E-2</v>
      </c>
      <c r="G66" s="124">
        <v>2.54</v>
      </c>
      <c r="H66" s="124">
        <v>2.294</v>
      </c>
      <c r="I66" s="124">
        <v>-7.6999999999999999E-2</v>
      </c>
      <c r="J66" s="124">
        <v>-0.313</v>
      </c>
      <c r="K66" s="124">
        <v>-0.34799999999999998</v>
      </c>
      <c r="L66" s="204">
        <v>-0.67800000000000005</v>
      </c>
      <c r="M66" s="124">
        <v>-4.0000000000000001E-3</v>
      </c>
      <c r="N66" s="124">
        <v>-4.0000000000000001E-3</v>
      </c>
      <c r="O66" s="124">
        <v>-0.372</v>
      </c>
      <c r="P66" s="124">
        <v>-0.373</v>
      </c>
      <c r="Q66" s="124">
        <v>-1E-3</v>
      </c>
      <c r="R66" s="124">
        <v>-1E-3</v>
      </c>
      <c r="S66" s="124">
        <v>-0.21</v>
      </c>
      <c r="T66" s="124">
        <v>-0.21199999999999999</v>
      </c>
      <c r="U66" s="204">
        <v>-0.192</v>
      </c>
      <c r="V66" s="204">
        <v>-0.192</v>
      </c>
      <c r="W66" s="204">
        <v>-0.29299999999999998</v>
      </c>
      <c r="X66" s="204">
        <v>-0.45900000000000002</v>
      </c>
      <c r="Y66" s="204">
        <v>6.7000000000000004E-2</v>
      </c>
      <c r="Z66" s="204">
        <v>6.5000000000000002E-2</v>
      </c>
      <c r="AA66" s="204">
        <v>2.8000000000000001E-2</v>
      </c>
      <c r="AB66" s="204">
        <v>2.8000000000000001E-2</v>
      </c>
      <c r="AC66" s="204">
        <v>0</v>
      </c>
      <c r="AD66" s="204">
        <v>-0.27500000000000002</v>
      </c>
      <c r="AE66" s="204">
        <v>-0.27500000000000002</v>
      </c>
    </row>
    <row r="67" spans="1:31" ht="16" customHeight="1" x14ac:dyDescent="0.25">
      <c r="A67" s="309" t="s">
        <v>150</v>
      </c>
      <c r="B67" s="150">
        <v>12.367000000000001</v>
      </c>
      <c r="C67" s="150">
        <v>19.821000000000002</v>
      </c>
      <c r="D67" s="150">
        <v>27.626999999999999</v>
      </c>
      <c r="E67" s="150">
        <v>15.371</v>
      </c>
      <c r="F67" s="150">
        <v>22.978999999999999</v>
      </c>
      <c r="G67" s="150">
        <v>41.651000000000003</v>
      </c>
      <c r="H67" s="150">
        <v>44.610999999999997</v>
      </c>
      <c r="I67" s="150">
        <v>18.605</v>
      </c>
      <c r="J67" s="150">
        <v>24.85</v>
      </c>
      <c r="K67" s="150">
        <v>36.770000000000003</v>
      </c>
      <c r="L67" s="150">
        <v>40.908000000000001</v>
      </c>
      <c r="M67" s="150">
        <v>8.3439999999999994</v>
      </c>
      <c r="N67" s="150">
        <v>15.548999999999999</v>
      </c>
      <c r="O67" s="150">
        <v>27.170999999999999</v>
      </c>
      <c r="P67" s="150">
        <v>36.088000000000001</v>
      </c>
      <c r="Q67" s="150">
        <v>5.3940000000000001</v>
      </c>
      <c r="R67" s="150">
        <v>12.989000000000001</v>
      </c>
      <c r="S67" s="150">
        <v>16.888000000000002</v>
      </c>
      <c r="T67" s="150">
        <v>20.788</v>
      </c>
      <c r="U67" s="150">
        <v>10.811</v>
      </c>
      <c r="V67" s="150">
        <v>24.971</v>
      </c>
      <c r="W67" s="150">
        <v>33.185000000000002</v>
      </c>
      <c r="X67" s="150">
        <v>43.054000000000002</v>
      </c>
      <c r="Y67" s="150">
        <v>12.162000000000001</v>
      </c>
      <c r="Z67" s="150">
        <v>23.891999999999999</v>
      </c>
      <c r="AA67" s="150">
        <v>33.393000000000001</v>
      </c>
      <c r="AB67" s="150">
        <v>41.667999999999999</v>
      </c>
      <c r="AC67" s="150">
        <v>15.744</v>
      </c>
      <c r="AD67" s="150">
        <v>27.26</v>
      </c>
      <c r="AE67" s="150">
        <v>37.603000000000002</v>
      </c>
    </row>
    <row r="68" spans="1:31" ht="16" customHeight="1" x14ac:dyDescent="0.25">
      <c r="A68" s="308" t="s">
        <v>149</v>
      </c>
      <c r="B68" s="124">
        <v>-1.194</v>
      </c>
      <c r="C68" s="124">
        <v>-1.9510000000000001</v>
      </c>
      <c r="D68" s="124">
        <v>-2.63</v>
      </c>
      <c r="E68" s="124">
        <v>-1.55</v>
      </c>
      <c r="F68" s="124">
        <v>-2.3029999999999999</v>
      </c>
      <c r="G68" s="124">
        <v>-3.6240000000000001</v>
      </c>
      <c r="H68" s="124">
        <v>-4.6070000000000002</v>
      </c>
      <c r="I68" s="124">
        <v>-1.609</v>
      </c>
      <c r="J68" s="124">
        <v>-2.2349999999999999</v>
      </c>
      <c r="K68" s="124">
        <v>-3.4529999999999998</v>
      </c>
      <c r="L68" s="204">
        <v>-3.84</v>
      </c>
      <c r="M68" s="124">
        <v>-0.84199999999999997</v>
      </c>
      <c r="N68" s="124">
        <v>-1.5580000000000001</v>
      </c>
      <c r="O68" s="124">
        <v>-2.7240000000000002</v>
      </c>
      <c r="P68" s="124">
        <v>-3.2109999999999999</v>
      </c>
      <c r="Q68" s="124">
        <v>-0.54100000000000004</v>
      </c>
      <c r="R68" s="124">
        <v>-1.3029999999999999</v>
      </c>
      <c r="S68" s="124">
        <v>-1.706</v>
      </c>
      <c r="T68" s="124">
        <v>-1.5660000000000001</v>
      </c>
      <c r="U68" s="124">
        <v>-1.0860000000000001</v>
      </c>
      <c r="V68" s="124">
        <v>-2.5209999999999999</v>
      </c>
      <c r="W68" s="124">
        <v>-3.3690000000000002</v>
      </c>
      <c r="X68" s="124">
        <v>-4.0540000000000003</v>
      </c>
      <c r="Y68" s="124">
        <v>-1.212</v>
      </c>
      <c r="Z68" s="124">
        <v>-2.3959999999999999</v>
      </c>
      <c r="AA68" s="124">
        <v>-3.3519999999999999</v>
      </c>
      <c r="AB68" s="124">
        <v>-3.794</v>
      </c>
      <c r="AC68" s="124">
        <v>-1.569</v>
      </c>
      <c r="AD68" s="124">
        <v>-2.7130000000000001</v>
      </c>
      <c r="AE68" s="124">
        <v>-4.008</v>
      </c>
    </row>
    <row r="69" spans="1:31" ht="16" customHeight="1" x14ac:dyDescent="0.25">
      <c r="A69" s="131" t="s">
        <v>243</v>
      </c>
      <c r="B69" s="203">
        <v>11.173</v>
      </c>
      <c r="C69" s="203">
        <v>17.87</v>
      </c>
      <c r="D69" s="203">
        <v>24.997</v>
      </c>
      <c r="E69" s="203">
        <v>13.821</v>
      </c>
      <c r="F69" s="203">
        <v>20.675999999999998</v>
      </c>
      <c r="G69" s="203">
        <v>38.027000000000001</v>
      </c>
      <c r="H69" s="203">
        <v>40.003999999999998</v>
      </c>
      <c r="I69" s="203">
        <v>16.995999999999999</v>
      </c>
      <c r="J69" s="203">
        <v>22.614999999999998</v>
      </c>
      <c r="K69" s="203">
        <v>33.317</v>
      </c>
      <c r="L69" s="203">
        <v>37.067999999999998</v>
      </c>
      <c r="M69" s="203">
        <v>7.5019999999999998</v>
      </c>
      <c r="N69" s="203">
        <v>13.991</v>
      </c>
      <c r="O69" s="203">
        <v>24.446999999999999</v>
      </c>
      <c r="P69" s="203">
        <v>32.877000000000002</v>
      </c>
      <c r="Q69" s="203">
        <v>4.8529999999999998</v>
      </c>
      <c r="R69" s="203">
        <v>11.686</v>
      </c>
      <c r="S69" s="203">
        <v>15.182</v>
      </c>
      <c r="T69" s="203">
        <v>19.222000000000001</v>
      </c>
      <c r="U69" s="203">
        <v>9.7249999999999996</v>
      </c>
      <c r="V69" s="203">
        <v>22.45</v>
      </c>
      <c r="W69" s="203">
        <v>29.815999999999999</v>
      </c>
      <c r="X69" s="203">
        <v>39</v>
      </c>
      <c r="Y69" s="203">
        <v>10.95</v>
      </c>
      <c r="Z69" s="203">
        <v>21.495999999999999</v>
      </c>
      <c r="AA69" s="203">
        <v>30.041</v>
      </c>
      <c r="AB69" s="203">
        <v>37.874000000000002</v>
      </c>
      <c r="AC69" s="203">
        <v>14.175000000000001</v>
      </c>
      <c r="AD69" s="203">
        <v>24.547000000000001</v>
      </c>
      <c r="AE69" s="203">
        <v>33.594999999999999</v>
      </c>
    </row>
    <row r="70" spans="1:31" ht="16" customHeight="1" x14ac:dyDescent="0.25">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row>
    <row r="71" spans="1:31" ht="16" customHeight="1" x14ac:dyDescent="0.25">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row>
    <row r="72" spans="1:31" ht="25.5" customHeight="1" x14ac:dyDescent="0.25">
      <c r="A72" s="311" t="s">
        <v>249</v>
      </c>
      <c r="B72" s="144" t="s">
        <v>25</v>
      </c>
      <c r="C72" s="144" t="s">
        <v>26</v>
      </c>
      <c r="D72" s="144" t="s">
        <v>27</v>
      </c>
      <c r="E72" s="144" t="s">
        <v>28</v>
      </c>
      <c r="F72" s="144" t="s">
        <v>29</v>
      </c>
      <c r="G72" s="144" t="s">
        <v>30</v>
      </c>
      <c r="H72" s="144" t="s">
        <v>31</v>
      </c>
      <c r="I72" s="144" t="s">
        <v>32</v>
      </c>
      <c r="J72" s="143" t="s">
        <v>33</v>
      </c>
      <c r="K72" s="143" t="s">
        <v>34</v>
      </c>
      <c r="L72" s="143" t="s">
        <v>35</v>
      </c>
      <c r="M72" s="143" t="s">
        <v>248</v>
      </c>
      <c r="N72" s="143" t="s">
        <v>42</v>
      </c>
      <c r="O72" s="143" t="s">
        <v>44</v>
      </c>
      <c r="P72" s="143" t="s">
        <v>109</v>
      </c>
      <c r="Q72" s="143" t="s">
        <v>142</v>
      </c>
      <c r="R72" s="143" t="s">
        <v>141</v>
      </c>
      <c r="S72" s="143" t="s">
        <v>140</v>
      </c>
      <c r="T72" s="143" t="s">
        <v>139</v>
      </c>
      <c r="U72" s="143" t="s">
        <v>295</v>
      </c>
      <c r="V72" s="143" t="s">
        <v>316</v>
      </c>
      <c r="W72" s="143" t="s">
        <v>318</v>
      </c>
      <c r="X72" s="143" t="s">
        <v>322</v>
      </c>
      <c r="Y72" s="143" t="s">
        <v>336</v>
      </c>
      <c r="Z72" s="143" t="s">
        <v>348</v>
      </c>
      <c r="AA72" s="209"/>
    </row>
    <row r="73" spans="1:31" ht="16" customHeight="1" x14ac:dyDescent="0.25">
      <c r="A73" s="308" t="s">
        <v>169</v>
      </c>
      <c r="B73" s="124">
        <v>7.8650000000000002</v>
      </c>
      <c r="C73" s="124">
        <v>11.872999999999999</v>
      </c>
      <c r="D73" s="124">
        <v>16.175000000000001</v>
      </c>
      <c r="E73" s="124">
        <v>4.5309999999999997</v>
      </c>
      <c r="F73" s="124">
        <v>9.077</v>
      </c>
      <c r="G73" s="124">
        <v>14.225</v>
      </c>
      <c r="H73" s="124">
        <v>19.565000000000001</v>
      </c>
      <c r="I73" s="124">
        <v>5.4889999999999999</v>
      </c>
      <c r="J73" s="124">
        <v>10.951000000000001</v>
      </c>
      <c r="K73" s="124">
        <v>16.960999999999999</v>
      </c>
      <c r="L73" s="124">
        <v>22.795000000000002</v>
      </c>
      <c r="M73" s="124">
        <v>5.9779999999999998</v>
      </c>
      <c r="N73" s="124">
        <v>12.375</v>
      </c>
      <c r="O73" s="124">
        <v>18.989000000000001</v>
      </c>
      <c r="P73" s="124">
        <v>25.911999999999999</v>
      </c>
      <c r="Q73" s="124">
        <v>6.8390000000000004</v>
      </c>
      <c r="R73" s="124">
        <v>12.999000000000001</v>
      </c>
      <c r="S73" s="124">
        <v>20.337</v>
      </c>
      <c r="T73" s="124">
        <v>27.254999999999999</v>
      </c>
      <c r="U73" s="124">
        <v>6.6230000000000002</v>
      </c>
      <c r="V73" s="124">
        <v>13.493</v>
      </c>
      <c r="W73" s="124">
        <v>20.399999999999999</v>
      </c>
      <c r="X73" s="124">
        <v>27.382999999999999</v>
      </c>
      <c r="Y73" s="124">
        <v>6.37</v>
      </c>
      <c r="Z73" s="124">
        <v>8.2420000000000009</v>
      </c>
      <c r="AA73" s="204"/>
    </row>
    <row r="74" spans="1:31" ht="16" customHeight="1" x14ac:dyDescent="0.25">
      <c r="A74" s="308" t="s">
        <v>168</v>
      </c>
      <c r="B74" s="124">
        <v>-0.8</v>
      </c>
      <c r="C74" s="124">
        <v>-1.105</v>
      </c>
      <c r="D74" s="124">
        <v>-1.427</v>
      </c>
      <c r="E74" s="124">
        <v>-0.34</v>
      </c>
      <c r="F74" s="124">
        <v>-0.70799999999999996</v>
      </c>
      <c r="G74" s="124">
        <v>-1.1020000000000001</v>
      </c>
      <c r="H74" s="124">
        <v>-1.581</v>
      </c>
      <c r="I74" s="124">
        <v>-0.629</v>
      </c>
      <c r="J74" s="124">
        <v>-1.381</v>
      </c>
      <c r="K74" s="124">
        <v>-2.1659999999999999</v>
      </c>
      <c r="L74" s="124">
        <v>-3.0310000000000001</v>
      </c>
      <c r="M74" s="124">
        <v>-1.0649999999999999</v>
      </c>
      <c r="N74" s="124">
        <v>-2.3050000000000002</v>
      </c>
      <c r="O74" s="124">
        <v>-3.6989999999999998</v>
      </c>
      <c r="P74" s="124">
        <v>-5.19</v>
      </c>
      <c r="Q74" s="124">
        <v>-1.4319999999999999</v>
      </c>
      <c r="R74" s="124">
        <v>-2.8</v>
      </c>
      <c r="S74" s="124">
        <v>-4.2069999999999999</v>
      </c>
      <c r="T74" s="124">
        <v>-5.4329999999999998</v>
      </c>
      <c r="U74" s="124">
        <v>-1.0860000000000001</v>
      </c>
      <c r="V74" s="124">
        <v>-2.1890000000000001</v>
      </c>
      <c r="W74" s="124">
        <v>-3.1269999999999998</v>
      </c>
      <c r="X74" s="124">
        <v>-4.024</v>
      </c>
      <c r="Y74" s="124">
        <v>-0.73499999999999999</v>
      </c>
      <c r="Z74" s="124">
        <v>-0.95399999999999996</v>
      </c>
      <c r="AA74" s="204"/>
    </row>
    <row r="75" spans="1:31" ht="16" customHeight="1" x14ac:dyDescent="0.25">
      <c r="A75" s="142" t="s">
        <v>167</v>
      </c>
      <c r="B75" s="207">
        <v>7.0650000000000004</v>
      </c>
      <c r="C75" s="207">
        <v>10.768000000000001</v>
      </c>
      <c r="D75" s="207">
        <v>14.747999999999999</v>
      </c>
      <c r="E75" s="207">
        <v>4.1909999999999998</v>
      </c>
      <c r="F75" s="207">
        <v>8.3689999999999998</v>
      </c>
      <c r="G75" s="207">
        <v>13.122999999999999</v>
      </c>
      <c r="H75" s="207">
        <v>17.984000000000002</v>
      </c>
      <c r="I75" s="207">
        <v>4.8600000000000003</v>
      </c>
      <c r="J75" s="207">
        <v>9.57</v>
      </c>
      <c r="K75" s="207">
        <v>14.795</v>
      </c>
      <c r="L75" s="207">
        <v>19.763999999999999</v>
      </c>
      <c r="M75" s="207">
        <v>4.9130000000000003</v>
      </c>
      <c r="N75" s="207">
        <v>10.07</v>
      </c>
      <c r="O75" s="207">
        <v>15.29</v>
      </c>
      <c r="P75" s="207">
        <v>20.722000000000001</v>
      </c>
      <c r="Q75" s="207">
        <v>5.407</v>
      </c>
      <c r="R75" s="207">
        <v>10.199</v>
      </c>
      <c r="S75" s="207">
        <v>16.13</v>
      </c>
      <c r="T75" s="207">
        <v>21.821999999999999</v>
      </c>
      <c r="U75" s="207">
        <v>5.5369999999999999</v>
      </c>
      <c r="V75" s="207">
        <v>11.304</v>
      </c>
      <c r="W75" s="207">
        <v>17.273</v>
      </c>
      <c r="X75" s="207">
        <v>23.359000000000002</v>
      </c>
      <c r="Y75" s="207">
        <v>5.6349999999999998</v>
      </c>
      <c r="Z75" s="207">
        <v>7.2880000000000003</v>
      </c>
      <c r="AA75" s="205"/>
    </row>
    <row r="76" spans="1:31" ht="16" customHeight="1" x14ac:dyDescent="0.25">
      <c r="A76" s="308" t="s">
        <v>166</v>
      </c>
      <c r="B76" s="124">
        <v>2.1819999999999999</v>
      </c>
      <c r="C76" s="124">
        <v>3.4580000000000002</v>
      </c>
      <c r="D76" s="124">
        <v>4.9480000000000004</v>
      </c>
      <c r="E76" s="124">
        <v>1.3140000000000001</v>
      </c>
      <c r="F76" s="124">
        <v>2.7</v>
      </c>
      <c r="G76" s="124">
        <v>4.1559999999999997</v>
      </c>
      <c r="H76" s="124">
        <v>5.6580000000000004</v>
      </c>
      <c r="I76" s="124">
        <v>1.411</v>
      </c>
      <c r="J76" s="124">
        <v>3.02</v>
      </c>
      <c r="K76" s="124">
        <v>4.7060000000000004</v>
      </c>
      <c r="L76" s="124">
        <v>6.5229999999999997</v>
      </c>
      <c r="M76" s="124">
        <v>1.5920000000000001</v>
      </c>
      <c r="N76" s="124">
        <v>3.5289999999999999</v>
      </c>
      <c r="O76" s="124">
        <v>5.5140000000000002</v>
      </c>
      <c r="P76" s="124">
        <v>7.6520000000000001</v>
      </c>
      <c r="Q76" s="124">
        <v>1.881</v>
      </c>
      <c r="R76" s="124">
        <v>3.7690000000000001</v>
      </c>
      <c r="S76" s="124">
        <v>5.7649999999999997</v>
      </c>
      <c r="T76" s="124">
        <v>7.8529999999999998</v>
      </c>
      <c r="U76" s="124">
        <v>1.911</v>
      </c>
      <c r="V76" s="124">
        <v>4.0170000000000003</v>
      </c>
      <c r="W76" s="124">
        <v>6.1</v>
      </c>
      <c r="X76" s="124">
        <v>8.2829999999999995</v>
      </c>
      <c r="Y76" s="124">
        <v>1.9550000000000001</v>
      </c>
      <c r="Z76" s="124">
        <v>2.57</v>
      </c>
      <c r="AA76" s="204"/>
    </row>
    <row r="77" spans="1:31" ht="16" customHeight="1" x14ac:dyDescent="0.25">
      <c r="A77" s="308" t="s">
        <v>165</v>
      </c>
      <c r="B77" s="124">
        <v>-1.079</v>
      </c>
      <c r="C77" s="124">
        <v>-0.96</v>
      </c>
      <c r="D77" s="124">
        <v>-1.278</v>
      </c>
      <c r="E77" s="124">
        <v>-0.35899999999999999</v>
      </c>
      <c r="F77" s="124">
        <v>-0.78</v>
      </c>
      <c r="G77" s="124">
        <v>-1.1850000000000001</v>
      </c>
      <c r="H77" s="124">
        <v>-1.5269999999999999</v>
      </c>
      <c r="I77" s="124">
        <v>-0.32</v>
      </c>
      <c r="J77" s="124">
        <v>-0.73599999999999999</v>
      </c>
      <c r="K77" s="124">
        <v>-1.133</v>
      </c>
      <c r="L77" s="124">
        <v>-1.5249999999999999</v>
      </c>
      <c r="M77" s="124">
        <v>-0.40200000000000002</v>
      </c>
      <c r="N77" s="124">
        <v>-0.82299999999999995</v>
      </c>
      <c r="O77" s="124">
        <v>-1.2470000000000001</v>
      </c>
      <c r="P77" s="124">
        <v>-1.6719999999999999</v>
      </c>
      <c r="Q77" s="124">
        <v>-0.44800000000000001</v>
      </c>
      <c r="R77" s="124">
        <v>-0.88400000000000001</v>
      </c>
      <c r="S77" s="124">
        <v>-1.3080000000000001</v>
      </c>
      <c r="T77" s="124">
        <v>-1.7949999999999999</v>
      </c>
      <c r="U77" s="124">
        <v>-0.46400000000000002</v>
      </c>
      <c r="V77" s="124">
        <v>-0.95499999999999996</v>
      </c>
      <c r="W77" s="124">
        <v>-1.4810000000000001</v>
      </c>
      <c r="X77" s="124">
        <v>-2.0259999999999998</v>
      </c>
      <c r="Y77" s="124">
        <v>-0.60899999999999999</v>
      </c>
      <c r="Z77" s="124">
        <v>-0.82899999999999996</v>
      </c>
      <c r="AA77" s="204"/>
    </row>
    <row r="78" spans="1:31" ht="16" customHeight="1" x14ac:dyDescent="0.25">
      <c r="A78" s="142" t="s">
        <v>164</v>
      </c>
      <c r="B78" s="205">
        <v>1.103</v>
      </c>
      <c r="C78" s="205">
        <v>2.4980000000000002</v>
      </c>
      <c r="D78" s="205">
        <v>3.67</v>
      </c>
      <c r="E78" s="205">
        <v>0.95499999999999996</v>
      </c>
      <c r="F78" s="205">
        <v>1.92</v>
      </c>
      <c r="G78" s="205">
        <v>2.9710000000000001</v>
      </c>
      <c r="H78" s="205">
        <v>4.1310000000000002</v>
      </c>
      <c r="I78" s="205">
        <v>1.091</v>
      </c>
      <c r="J78" s="205">
        <v>2.2839999999999998</v>
      </c>
      <c r="K78" s="205">
        <v>3.573</v>
      </c>
      <c r="L78" s="205">
        <v>4.9980000000000002</v>
      </c>
      <c r="M78" s="205">
        <v>1.19</v>
      </c>
      <c r="N78" s="205">
        <v>2.706</v>
      </c>
      <c r="O78" s="205">
        <v>4.2670000000000003</v>
      </c>
      <c r="P78" s="205">
        <v>5.98</v>
      </c>
      <c r="Q78" s="205">
        <v>1.4330000000000001</v>
      </c>
      <c r="R78" s="205">
        <v>2.8849999999999998</v>
      </c>
      <c r="S78" s="205">
        <v>4.4569999999999999</v>
      </c>
      <c r="T78" s="205">
        <v>6.0579999999999998</v>
      </c>
      <c r="U78" s="205">
        <v>1.4470000000000001</v>
      </c>
      <c r="V78" s="205">
        <v>3.0619999999999998</v>
      </c>
      <c r="W78" s="205">
        <v>4.6189999999999998</v>
      </c>
      <c r="X78" s="205">
        <v>6.2569999999999997</v>
      </c>
      <c r="Y78" s="205">
        <v>1.3460000000000001</v>
      </c>
      <c r="Z78" s="205">
        <v>1.7410000000000001</v>
      </c>
      <c r="AA78" s="205"/>
    </row>
    <row r="79" spans="1:31" ht="16" customHeight="1" x14ac:dyDescent="0.25">
      <c r="A79" s="161" t="s">
        <v>163</v>
      </c>
      <c r="B79" s="367">
        <v>0</v>
      </c>
      <c r="C79" s="367">
        <v>1E-3</v>
      </c>
      <c r="D79" s="367">
        <v>1E-3</v>
      </c>
      <c r="E79" s="367">
        <v>0</v>
      </c>
      <c r="F79" s="367">
        <v>1E-3</v>
      </c>
      <c r="G79" s="367">
        <v>1E-3</v>
      </c>
      <c r="H79" s="367">
        <v>1E-3</v>
      </c>
      <c r="I79" s="367">
        <v>1E-3</v>
      </c>
      <c r="J79" s="367">
        <v>1E-3</v>
      </c>
      <c r="K79" s="367">
        <v>1E-3</v>
      </c>
      <c r="L79" s="367">
        <v>1E-3</v>
      </c>
      <c r="M79" s="367">
        <v>0</v>
      </c>
      <c r="N79" s="367">
        <v>0</v>
      </c>
      <c r="O79" s="367">
        <v>0</v>
      </c>
      <c r="P79" s="367">
        <v>0</v>
      </c>
      <c r="Q79" s="367">
        <v>0</v>
      </c>
      <c r="R79" s="367">
        <v>0</v>
      </c>
      <c r="S79" s="367">
        <v>0</v>
      </c>
      <c r="T79" s="367">
        <v>0</v>
      </c>
      <c r="U79" s="367">
        <v>0</v>
      </c>
      <c r="V79" s="367">
        <v>0</v>
      </c>
      <c r="W79" s="367">
        <v>0</v>
      </c>
      <c r="X79" s="367">
        <v>0</v>
      </c>
      <c r="Y79" s="367">
        <v>0</v>
      </c>
      <c r="Z79" s="367">
        <v>0</v>
      </c>
      <c r="AA79" s="367"/>
    </row>
    <row r="80" spans="1:31" ht="16" customHeight="1" x14ac:dyDescent="0.25">
      <c r="A80" s="308" t="s">
        <v>162</v>
      </c>
      <c r="B80" s="204">
        <v>0.215</v>
      </c>
      <c r="C80" s="204">
        <v>0.37</v>
      </c>
      <c r="D80" s="204">
        <v>0.499</v>
      </c>
      <c r="E80" s="204">
        <v>0.10100000000000001</v>
      </c>
      <c r="F80" s="204">
        <v>0.371</v>
      </c>
      <c r="G80" s="204">
        <v>0.52500000000000002</v>
      </c>
      <c r="H80" s="204">
        <v>0.66500000000000004</v>
      </c>
      <c r="I80" s="204">
        <v>0.1</v>
      </c>
      <c r="J80" s="204">
        <v>0.19800000000000001</v>
      </c>
      <c r="K80" s="204">
        <v>0.314</v>
      </c>
      <c r="L80" s="204">
        <v>0.40200000000000002</v>
      </c>
      <c r="M80" s="204">
        <v>0.13400000000000001</v>
      </c>
      <c r="N80" s="204">
        <v>0.313</v>
      </c>
      <c r="O80" s="204">
        <v>0.54200000000000004</v>
      </c>
      <c r="P80" s="204">
        <v>1.329</v>
      </c>
      <c r="Q80" s="204">
        <v>0.20200000000000001</v>
      </c>
      <c r="R80" s="204">
        <v>0.33600000000000002</v>
      </c>
      <c r="S80" s="204">
        <v>1</v>
      </c>
      <c r="T80" s="204">
        <v>0.20300000000000001</v>
      </c>
      <c r="U80" s="204">
        <v>1.7000000000000001E-2</v>
      </c>
      <c r="V80" s="204">
        <v>0.20300000000000001</v>
      </c>
      <c r="W80" s="204">
        <v>0.41399999999999998</v>
      </c>
      <c r="X80" s="204">
        <v>0.63600000000000001</v>
      </c>
      <c r="Y80" s="204">
        <v>0.35</v>
      </c>
      <c r="Z80" s="204">
        <v>0.42699999999999999</v>
      </c>
      <c r="AA80" s="204"/>
    </row>
    <row r="81" spans="1:31" ht="16" customHeight="1" x14ac:dyDescent="0.25">
      <c r="A81" s="308" t="s">
        <v>161</v>
      </c>
      <c r="B81" s="204">
        <v>-0.16200000000000001</v>
      </c>
      <c r="C81" s="204">
        <v>-0.88200000000000001</v>
      </c>
      <c r="D81" s="204">
        <v>-1.5580000000000001</v>
      </c>
      <c r="E81" s="204">
        <v>-0.28000000000000003</v>
      </c>
      <c r="F81" s="204">
        <v>-0.57199999999999995</v>
      </c>
      <c r="G81" s="204">
        <v>-2.3719999999999999</v>
      </c>
      <c r="H81" s="204">
        <v>-1.782</v>
      </c>
      <c r="I81" s="204">
        <v>-0.32900000000000001</v>
      </c>
      <c r="J81" s="204">
        <v>-0.78500000000000003</v>
      </c>
      <c r="K81" s="204">
        <v>-1.0840000000000001</v>
      </c>
      <c r="L81" s="204">
        <v>-1.569</v>
      </c>
      <c r="M81" s="204">
        <v>-0.20300000000000001</v>
      </c>
      <c r="N81" s="204">
        <v>-2.1110000000000002</v>
      </c>
      <c r="O81" s="204">
        <v>-2.415</v>
      </c>
      <c r="P81" s="204">
        <v>-2.794</v>
      </c>
      <c r="Q81" s="204">
        <v>-0.30499999999999999</v>
      </c>
      <c r="R81" s="204">
        <v>-0.58499999999999996</v>
      </c>
      <c r="S81" s="204">
        <v>-0.83899999999999997</v>
      </c>
      <c r="T81" s="204">
        <v>-1.4490000000000001</v>
      </c>
      <c r="U81" s="204">
        <v>-0.19700000000000001</v>
      </c>
      <c r="V81" s="204">
        <v>-0.23200000000000001</v>
      </c>
      <c r="W81" s="204">
        <v>-0.27800000000000002</v>
      </c>
      <c r="X81" s="204">
        <v>6.0999999999999999E-2</v>
      </c>
      <c r="Y81" s="204">
        <v>0.17</v>
      </c>
      <c r="Z81" s="204">
        <v>0.28100000000000003</v>
      </c>
      <c r="AA81" s="204"/>
    </row>
    <row r="82" spans="1:31" ht="16" customHeight="1" x14ac:dyDescent="0.25">
      <c r="A82" s="140" t="s">
        <v>160</v>
      </c>
      <c r="B82" s="206">
        <v>8.2210000000000001</v>
      </c>
      <c r="C82" s="206">
        <v>12.755000000000001</v>
      </c>
      <c r="D82" s="206">
        <v>17.36</v>
      </c>
      <c r="E82" s="206">
        <v>4.9669999999999996</v>
      </c>
      <c r="F82" s="206">
        <v>10.089</v>
      </c>
      <c r="G82" s="206">
        <v>14.247999999999999</v>
      </c>
      <c r="H82" s="206">
        <v>20.998999999999999</v>
      </c>
      <c r="I82" s="206">
        <v>5.7229999999999999</v>
      </c>
      <c r="J82" s="206">
        <v>11.268000000000001</v>
      </c>
      <c r="K82" s="206">
        <v>17.599</v>
      </c>
      <c r="L82" s="206">
        <v>23.596</v>
      </c>
      <c r="M82" s="206">
        <v>6.0339999999999998</v>
      </c>
      <c r="N82" s="206">
        <v>10.978</v>
      </c>
      <c r="O82" s="206">
        <v>17.684000000000001</v>
      </c>
      <c r="P82" s="206">
        <v>25.236999999999998</v>
      </c>
      <c r="Q82" s="206">
        <v>6.7370000000000001</v>
      </c>
      <c r="R82" s="206">
        <v>12.835000000000001</v>
      </c>
      <c r="S82" s="206">
        <v>20.748000000000001</v>
      </c>
      <c r="T82" s="206">
        <v>26.634</v>
      </c>
      <c r="U82" s="206">
        <v>6.8040000000000003</v>
      </c>
      <c r="V82" s="206">
        <v>14.337</v>
      </c>
      <c r="W82" s="206">
        <v>22.027999999999999</v>
      </c>
      <c r="X82" s="206">
        <v>30.312999999999999</v>
      </c>
      <c r="Y82" s="206">
        <v>7.5010000000000003</v>
      </c>
      <c r="Z82" s="206">
        <v>9.7370000000000001</v>
      </c>
      <c r="AA82" s="205"/>
    </row>
    <row r="83" spans="1:31" ht="16" customHeight="1" x14ac:dyDescent="0.25">
      <c r="A83" s="308" t="s">
        <v>245</v>
      </c>
      <c r="B83" s="124">
        <v>-3.8090000000000002</v>
      </c>
      <c r="C83" s="124">
        <v>-5.8579999999999997</v>
      </c>
      <c r="D83" s="124">
        <v>-8.7989999999999995</v>
      </c>
      <c r="E83" s="124">
        <v>-1.9139999999999999</v>
      </c>
      <c r="F83" s="124">
        <v>-3.9380000000000002</v>
      </c>
      <c r="G83" s="124">
        <v>-6.07</v>
      </c>
      <c r="H83" s="124">
        <v>-8.3290000000000006</v>
      </c>
      <c r="I83" s="124">
        <v>-2.177</v>
      </c>
      <c r="J83" s="124">
        <v>-4.5090000000000003</v>
      </c>
      <c r="K83" s="124">
        <v>-6.9160000000000004</v>
      </c>
      <c r="L83" s="124">
        <v>-9.4979999999999993</v>
      </c>
      <c r="M83" s="124">
        <v>-2.4769999999999999</v>
      </c>
      <c r="N83" s="124">
        <v>-5.0220000000000002</v>
      </c>
      <c r="O83" s="124">
        <v>-7.6710000000000003</v>
      </c>
      <c r="P83" s="124">
        <v>-10.531000000000001</v>
      </c>
      <c r="Q83" s="124">
        <v>-2.7029999999999998</v>
      </c>
      <c r="R83" s="124">
        <v>-5.3730000000000002</v>
      </c>
      <c r="S83" s="124">
        <v>-8.0419999999999998</v>
      </c>
      <c r="T83" s="124">
        <v>-11.1</v>
      </c>
      <c r="U83" s="124">
        <v>-2.851</v>
      </c>
      <c r="V83" s="124">
        <v>-5.9939999999999998</v>
      </c>
      <c r="W83" s="124">
        <v>-9.1240000000000006</v>
      </c>
      <c r="X83" s="124">
        <v>-12.289</v>
      </c>
      <c r="Y83" s="124">
        <v>-2.6840000000000002</v>
      </c>
      <c r="Z83" s="124">
        <v>-3.887</v>
      </c>
      <c r="AA83" s="204"/>
    </row>
    <row r="84" spans="1:31" ht="16" customHeight="1" x14ac:dyDescent="0.25">
      <c r="A84" s="308" t="s">
        <v>244</v>
      </c>
      <c r="B84" s="124">
        <v>-3.34</v>
      </c>
      <c r="C84" s="124">
        <v>-5.0419999999999998</v>
      </c>
      <c r="D84" s="124">
        <v>-7.09</v>
      </c>
      <c r="E84" s="124">
        <v>-1.516</v>
      </c>
      <c r="F84" s="124">
        <v>-3.1219999999999999</v>
      </c>
      <c r="G84" s="124">
        <v>-4.6719999999999997</v>
      </c>
      <c r="H84" s="124">
        <v>-6.734</v>
      </c>
      <c r="I84" s="124">
        <v>-1.722</v>
      </c>
      <c r="J84" s="124">
        <v>-3.48</v>
      </c>
      <c r="K84" s="124">
        <v>-5.1180000000000003</v>
      </c>
      <c r="L84" s="124">
        <v>-7.27</v>
      </c>
      <c r="M84" s="124">
        <v>-1.452</v>
      </c>
      <c r="N84" s="124">
        <v>-3.1709999999999998</v>
      </c>
      <c r="O84" s="124">
        <v>-4.8879999999999999</v>
      </c>
      <c r="P84" s="124">
        <v>-6.7190000000000003</v>
      </c>
      <c r="Q84" s="124">
        <v>-1.5489999999999999</v>
      </c>
      <c r="R84" s="124">
        <v>-2.875</v>
      </c>
      <c r="S84" s="124">
        <v>-4.4619999999999997</v>
      </c>
      <c r="T84" s="124">
        <v>-6.4969999999999999</v>
      </c>
      <c r="U84" s="124">
        <v>-1.468</v>
      </c>
      <c r="V84" s="124">
        <v>-3.18</v>
      </c>
      <c r="W84" s="124">
        <v>-5.0890000000000004</v>
      </c>
      <c r="X84" s="124">
        <v>-7.0839999999999996</v>
      </c>
      <c r="Y84" s="124">
        <v>-1.8120000000000001</v>
      </c>
      <c r="Z84" s="124">
        <v>-2.4369999999999998</v>
      </c>
      <c r="AA84" s="204"/>
    </row>
    <row r="85" spans="1:31" ht="16" customHeight="1" x14ac:dyDescent="0.25">
      <c r="A85" s="308" t="s">
        <v>157</v>
      </c>
      <c r="B85" s="124">
        <v>-0.504</v>
      </c>
      <c r="C85" s="124">
        <v>-0.80900000000000005</v>
      </c>
      <c r="D85" s="124">
        <v>-1.091</v>
      </c>
      <c r="E85" s="124">
        <v>-0.28699999999999998</v>
      </c>
      <c r="F85" s="124">
        <v>-0.59199999999999997</v>
      </c>
      <c r="G85" s="124">
        <v>-0.92300000000000004</v>
      </c>
      <c r="H85" s="124">
        <v>-1.2729999999999999</v>
      </c>
      <c r="I85" s="124">
        <v>-0.32600000000000001</v>
      </c>
      <c r="J85" s="124">
        <v>-0.71399999999999997</v>
      </c>
      <c r="K85" s="124">
        <v>-1.083</v>
      </c>
      <c r="L85" s="124">
        <v>-1.2130000000000001</v>
      </c>
      <c r="M85" s="124">
        <v>-0.66100000000000003</v>
      </c>
      <c r="N85" s="124">
        <v>-1.3220000000000001</v>
      </c>
      <c r="O85" s="124">
        <v>-2.093</v>
      </c>
      <c r="P85" s="124">
        <v>-2.5950000000000002</v>
      </c>
      <c r="Q85" s="124">
        <v>-0.69599999999999995</v>
      </c>
      <c r="R85" s="124">
        <v>-1.3520000000000001</v>
      </c>
      <c r="S85" s="124">
        <v>-2.0369999999999999</v>
      </c>
      <c r="T85" s="124">
        <v>-2.754</v>
      </c>
      <c r="U85" s="124">
        <v>-0.72799999999999998</v>
      </c>
      <c r="V85" s="124">
        <v>-1.4490000000000001</v>
      </c>
      <c r="W85" s="124">
        <v>-2.1160000000000001</v>
      </c>
      <c r="X85" s="124">
        <v>-2.7970000000000002</v>
      </c>
      <c r="Y85" s="124">
        <v>-0.69599999999999995</v>
      </c>
      <c r="Z85" s="124">
        <v>-0.91200000000000003</v>
      </c>
      <c r="AA85" s="204"/>
    </row>
    <row r="86" spans="1:31" ht="16" customHeight="1" x14ac:dyDescent="0.25">
      <c r="A86" s="140" t="s">
        <v>156</v>
      </c>
      <c r="B86" s="206">
        <v>-7.6529999999999996</v>
      </c>
      <c r="C86" s="206">
        <v>-11.709</v>
      </c>
      <c r="D86" s="206">
        <v>-16.98</v>
      </c>
      <c r="E86" s="206">
        <v>-3.7170000000000001</v>
      </c>
      <c r="F86" s="206">
        <v>-7.6520000000000001</v>
      </c>
      <c r="G86" s="206">
        <v>-11.664999999999999</v>
      </c>
      <c r="H86" s="206">
        <v>-16.335999999999999</v>
      </c>
      <c r="I86" s="206">
        <v>-4.2249999999999996</v>
      </c>
      <c r="J86" s="206">
        <v>-8.7029999999999994</v>
      </c>
      <c r="K86" s="206">
        <v>-13.117000000000001</v>
      </c>
      <c r="L86" s="206">
        <v>-17.981000000000002</v>
      </c>
      <c r="M86" s="206">
        <v>-4.59</v>
      </c>
      <c r="N86" s="206">
        <v>-9.5150000000000006</v>
      </c>
      <c r="O86" s="206">
        <v>-14.651999999999999</v>
      </c>
      <c r="P86" s="206">
        <v>-19.844999999999999</v>
      </c>
      <c r="Q86" s="206">
        <v>-4.9480000000000004</v>
      </c>
      <c r="R86" s="206">
        <v>-9.6</v>
      </c>
      <c r="S86" s="206">
        <v>-14.541</v>
      </c>
      <c r="T86" s="206">
        <v>-20.350999999999999</v>
      </c>
      <c r="U86" s="206">
        <v>-5.0469999999999997</v>
      </c>
      <c r="V86" s="206">
        <v>-10.622999999999999</v>
      </c>
      <c r="W86" s="206">
        <v>-16.329000000000001</v>
      </c>
      <c r="X86" s="206">
        <v>-22.17</v>
      </c>
      <c r="Y86" s="206">
        <v>-5.1920000000000002</v>
      </c>
      <c r="Z86" s="206">
        <v>-7.2359999999999998</v>
      </c>
      <c r="AA86" s="205"/>
    </row>
    <row r="87" spans="1:31" ht="16" customHeight="1" x14ac:dyDescent="0.25">
      <c r="A87" s="309" t="s">
        <v>155</v>
      </c>
      <c r="B87" s="150">
        <v>0.56799999999999995</v>
      </c>
      <c r="C87" s="150">
        <v>1.046</v>
      </c>
      <c r="D87" s="150">
        <v>0.38</v>
      </c>
      <c r="E87" s="150">
        <v>1.25</v>
      </c>
      <c r="F87" s="150">
        <v>2.4369999999999998</v>
      </c>
      <c r="G87" s="150">
        <v>2.5830000000000002</v>
      </c>
      <c r="H87" s="150">
        <v>4.6630000000000003</v>
      </c>
      <c r="I87" s="150">
        <v>1.498</v>
      </c>
      <c r="J87" s="150">
        <v>2.5649999999999999</v>
      </c>
      <c r="K87" s="150">
        <v>4.4820000000000002</v>
      </c>
      <c r="L87" s="150">
        <v>5.6150000000000002</v>
      </c>
      <c r="M87" s="150">
        <v>1.444</v>
      </c>
      <c r="N87" s="150">
        <v>1.4630000000000001</v>
      </c>
      <c r="O87" s="150">
        <v>3.032</v>
      </c>
      <c r="P87" s="150">
        <v>5.3920000000000003</v>
      </c>
      <c r="Q87" s="150">
        <v>1.7889999999999999</v>
      </c>
      <c r="R87" s="150">
        <v>3.2349999999999999</v>
      </c>
      <c r="S87" s="150">
        <v>6.2069999999999999</v>
      </c>
      <c r="T87" s="150">
        <v>6.2830000000000004</v>
      </c>
      <c r="U87" s="150">
        <v>1.7569999999999999</v>
      </c>
      <c r="V87" s="150">
        <v>3.714</v>
      </c>
      <c r="W87" s="150">
        <v>5.6989999999999998</v>
      </c>
      <c r="X87" s="150">
        <v>8.1430000000000007</v>
      </c>
      <c r="Y87" s="150">
        <v>2.3090000000000002</v>
      </c>
      <c r="Z87" s="150">
        <v>2.5009999999999999</v>
      </c>
      <c r="AA87" s="205"/>
    </row>
    <row r="88" spans="1:31" ht="16" customHeight="1" x14ac:dyDescent="0.25">
      <c r="A88" s="308" t="s">
        <v>154</v>
      </c>
      <c r="B88" s="124">
        <v>1.923</v>
      </c>
      <c r="C88" s="124">
        <v>2.831</v>
      </c>
      <c r="D88" s="124">
        <v>2.698</v>
      </c>
      <c r="E88" s="124">
        <v>1.6459999999999999</v>
      </c>
      <c r="F88" s="124">
        <v>1.714</v>
      </c>
      <c r="G88" s="124">
        <v>1.5</v>
      </c>
      <c r="H88" s="124">
        <v>-0.27100000000000002</v>
      </c>
      <c r="I88" s="124">
        <v>-6.7000000000000004E-2</v>
      </c>
      <c r="J88" s="124">
        <v>1.0999999999999999E-2</v>
      </c>
      <c r="K88" s="124">
        <v>2.1150000000000002</v>
      </c>
      <c r="L88" s="124">
        <v>1.421</v>
      </c>
      <c r="M88" s="124">
        <v>-0.318</v>
      </c>
      <c r="N88" s="124">
        <v>-0.38500000000000001</v>
      </c>
      <c r="O88" s="124">
        <v>-0.17299999999999999</v>
      </c>
      <c r="P88" s="124">
        <v>-1.0509999999999999</v>
      </c>
      <c r="Q88" s="124">
        <v>-1.514</v>
      </c>
      <c r="R88" s="124">
        <v>-1.2609999999999999</v>
      </c>
      <c r="S88" s="124">
        <v>-1.952</v>
      </c>
      <c r="T88" s="124">
        <v>-3.4220000000000002</v>
      </c>
      <c r="U88" s="124">
        <v>0.151</v>
      </c>
      <c r="V88" s="124">
        <v>1.256</v>
      </c>
      <c r="W88" s="124">
        <v>0.78400000000000003</v>
      </c>
      <c r="X88" s="124">
        <v>-0.113</v>
      </c>
      <c r="Y88" s="124">
        <v>-0.312</v>
      </c>
      <c r="Z88" s="124">
        <v>-0.14199999999999999</v>
      </c>
      <c r="AA88" s="204"/>
    </row>
    <row r="89" spans="1:31" ht="16" customHeight="1" x14ac:dyDescent="0.25">
      <c r="A89" s="308" t="s">
        <v>152</v>
      </c>
      <c r="B89" s="124">
        <v>-0.182</v>
      </c>
      <c r="C89" s="124">
        <v>-0.71899999999999997</v>
      </c>
      <c r="D89" s="124">
        <v>-0.89</v>
      </c>
      <c r="E89" s="124">
        <v>-2.7E-2</v>
      </c>
      <c r="F89" s="124">
        <v>0.06</v>
      </c>
      <c r="G89" s="124">
        <v>0.02</v>
      </c>
      <c r="H89" s="124">
        <v>-0.64800000000000002</v>
      </c>
      <c r="I89" s="124">
        <v>2.5000000000000001E-2</v>
      </c>
      <c r="J89" s="124">
        <v>-6.2E-2</v>
      </c>
      <c r="K89" s="124">
        <v>-0.13700000000000001</v>
      </c>
      <c r="L89" s="124">
        <v>-1.798</v>
      </c>
      <c r="M89" s="124">
        <v>-7.3999999999999996E-2</v>
      </c>
      <c r="N89" s="124">
        <v>-7.4999999999999997E-2</v>
      </c>
      <c r="O89" s="124">
        <v>-0.14000000000000001</v>
      </c>
      <c r="P89" s="124">
        <v>-0.20300000000000001</v>
      </c>
      <c r="Q89" s="124">
        <v>-5.0000000000000001E-3</v>
      </c>
      <c r="R89" s="124">
        <v>0.1</v>
      </c>
      <c r="S89" s="124">
        <v>0.129</v>
      </c>
      <c r="T89" s="124">
        <v>-0.16900000000000001</v>
      </c>
      <c r="U89" s="124">
        <v>-6.3E-2</v>
      </c>
      <c r="V89" s="124">
        <v>-0.151</v>
      </c>
      <c r="W89" s="124">
        <v>-0.26100000000000001</v>
      </c>
      <c r="X89" s="124">
        <v>-3.089</v>
      </c>
      <c r="Y89" s="124">
        <v>0.159</v>
      </c>
      <c r="Z89" s="124">
        <v>0.105</v>
      </c>
      <c r="AA89" s="204"/>
    </row>
    <row r="90" spans="1:31" ht="16" customHeight="1" x14ac:dyDescent="0.25">
      <c r="A90" s="309" t="s">
        <v>150</v>
      </c>
      <c r="B90" s="150">
        <v>2.3090000000000002</v>
      </c>
      <c r="C90" s="150">
        <v>3.1579999999999999</v>
      </c>
      <c r="D90" s="150">
        <v>2.1880000000000002</v>
      </c>
      <c r="E90" s="150">
        <v>2.8690000000000002</v>
      </c>
      <c r="F90" s="150">
        <v>4.2110000000000003</v>
      </c>
      <c r="G90" s="150">
        <v>4.1029999999999998</v>
      </c>
      <c r="H90" s="150">
        <v>3.7440000000000002</v>
      </c>
      <c r="I90" s="150">
        <v>1.456</v>
      </c>
      <c r="J90" s="150">
        <v>2.5139999999999998</v>
      </c>
      <c r="K90" s="150">
        <v>6.46</v>
      </c>
      <c r="L90" s="150">
        <v>5.2380000000000004</v>
      </c>
      <c r="M90" s="150">
        <v>1.052</v>
      </c>
      <c r="N90" s="150">
        <v>1.0029999999999999</v>
      </c>
      <c r="O90" s="150">
        <v>2.7189999999999999</v>
      </c>
      <c r="P90" s="150">
        <v>4.1379999999999999</v>
      </c>
      <c r="Q90" s="150">
        <v>0.27</v>
      </c>
      <c r="R90" s="150">
        <v>2.0739999999999998</v>
      </c>
      <c r="S90" s="150">
        <v>4.3840000000000003</v>
      </c>
      <c r="T90" s="150">
        <v>2.6920000000000002</v>
      </c>
      <c r="U90" s="150">
        <v>1.845</v>
      </c>
      <c r="V90" s="150">
        <v>4.819</v>
      </c>
      <c r="W90" s="150">
        <v>6.2220000000000004</v>
      </c>
      <c r="X90" s="150">
        <v>4.9409999999999998</v>
      </c>
      <c r="Y90" s="150">
        <v>2.1560000000000001</v>
      </c>
      <c r="Z90" s="150">
        <v>2.464</v>
      </c>
      <c r="AA90" s="205"/>
    </row>
    <row r="91" spans="1:31" ht="16" customHeight="1" x14ac:dyDescent="0.25">
      <c r="A91" s="308" t="s">
        <v>149</v>
      </c>
      <c r="B91" s="124">
        <v>1E-3</v>
      </c>
      <c r="C91" s="124">
        <v>-1E-3</v>
      </c>
      <c r="D91" s="124">
        <v>-3.5999999999999997E-2</v>
      </c>
      <c r="E91" s="124">
        <v>0</v>
      </c>
      <c r="F91" s="124">
        <v>1.4999999999999999E-2</v>
      </c>
      <c r="G91" s="124">
        <v>1.0999999999999999E-2</v>
      </c>
      <c r="H91" s="124">
        <v>-1.2999999999999999E-2</v>
      </c>
      <c r="I91" s="124">
        <v>-2.5999999999999999E-2</v>
      </c>
      <c r="J91" s="124">
        <v>-2.5999999999999999E-2</v>
      </c>
      <c r="K91" s="124">
        <v>-2.5999999999999999E-2</v>
      </c>
      <c r="L91" s="124">
        <v>-3.5999999999999997E-2</v>
      </c>
      <c r="M91" s="124">
        <v>0</v>
      </c>
      <c r="N91" s="124">
        <v>0</v>
      </c>
      <c r="O91" s="124">
        <v>0</v>
      </c>
      <c r="P91" s="124">
        <v>4.0000000000000001E-3</v>
      </c>
      <c r="Q91" s="124">
        <v>0</v>
      </c>
      <c r="R91" s="124">
        <v>-4.7E-2</v>
      </c>
      <c r="S91" s="124">
        <v>-0.109</v>
      </c>
      <c r="T91" s="124">
        <v>-9.4E-2</v>
      </c>
      <c r="U91" s="124">
        <v>-0.20300000000000001</v>
      </c>
      <c r="V91" s="124">
        <v>-0.60799999999999998</v>
      </c>
      <c r="W91" s="124">
        <v>-0.747</v>
      </c>
      <c r="X91" s="124">
        <v>-0.64800000000000002</v>
      </c>
      <c r="Y91" s="124">
        <v>-9.9000000000000005E-2</v>
      </c>
      <c r="Z91" s="124">
        <v>-0.27400000000000002</v>
      </c>
      <c r="AA91" s="204"/>
    </row>
    <row r="92" spans="1:31" ht="16" customHeight="1" x14ac:dyDescent="0.25">
      <c r="A92" s="131" t="s">
        <v>243</v>
      </c>
      <c r="B92" s="203">
        <v>2.31</v>
      </c>
      <c r="C92" s="203">
        <v>3.157</v>
      </c>
      <c r="D92" s="203">
        <v>2.1520000000000001</v>
      </c>
      <c r="E92" s="203">
        <v>2.8690000000000002</v>
      </c>
      <c r="F92" s="203">
        <v>4.226</v>
      </c>
      <c r="G92" s="203">
        <v>4.1139999999999999</v>
      </c>
      <c r="H92" s="203">
        <v>3.7309999999999999</v>
      </c>
      <c r="I92" s="203">
        <v>1.43</v>
      </c>
      <c r="J92" s="203">
        <v>2.488</v>
      </c>
      <c r="K92" s="203">
        <v>6.4340000000000002</v>
      </c>
      <c r="L92" s="203">
        <v>5.202</v>
      </c>
      <c r="M92" s="203">
        <v>1.052</v>
      </c>
      <c r="N92" s="203">
        <v>1.0029999999999999</v>
      </c>
      <c r="O92" s="203">
        <v>2.7189999999999999</v>
      </c>
      <c r="P92" s="203">
        <v>4.1420000000000003</v>
      </c>
      <c r="Q92" s="203">
        <v>0.27</v>
      </c>
      <c r="R92" s="203">
        <v>2.0270000000000001</v>
      </c>
      <c r="S92" s="203">
        <v>4.2750000000000004</v>
      </c>
      <c r="T92" s="203">
        <v>2.5979999999999999</v>
      </c>
      <c r="U92" s="203">
        <v>1.6419999999999999</v>
      </c>
      <c r="V92" s="203">
        <v>4.2110000000000003</v>
      </c>
      <c r="W92" s="203">
        <v>5.4749999999999996</v>
      </c>
      <c r="X92" s="203">
        <v>4.2930000000000001</v>
      </c>
      <c r="Y92" s="203">
        <v>2.0569999999999999</v>
      </c>
      <c r="Z92" s="203">
        <v>2.19</v>
      </c>
      <c r="AA92" s="204"/>
    </row>
    <row r="93" spans="1:31" ht="16" customHeight="1" x14ac:dyDescent="0.25">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row>
    <row r="94" spans="1:31" ht="30.5" x14ac:dyDescent="0.25">
      <c r="A94" s="262" t="s">
        <v>351</v>
      </c>
    </row>
    <row r="96" spans="1:31" ht="25.5" customHeight="1" x14ac:dyDescent="0.25">
      <c r="A96" s="208" t="s">
        <v>247</v>
      </c>
      <c r="B96" s="143" t="s">
        <v>25</v>
      </c>
      <c r="C96" s="143" t="s">
        <v>26</v>
      </c>
      <c r="D96" s="143" t="s">
        <v>27</v>
      </c>
      <c r="E96" s="143" t="s">
        <v>28</v>
      </c>
      <c r="F96" s="143" t="s">
        <v>29</v>
      </c>
      <c r="G96" s="143" t="s">
        <v>30</v>
      </c>
      <c r="H96" s="143" t="s">
        <v>31</v>
      </c>
      <c r="I96" s="143" t="s">
        <v>32</v>
      </c>
      <c r="J96" s="143" t="s">
        <v>33</v>
      </c>
      <c r="K96" s="143" t="s">
        <v>34</v>
      </c>
      <c r="L96" s="143" t="s">
        <v>35</v>
      </c>
      <c r="M96" s="143" t="s">
        <v>38</v>
      </c>
      <c r="N96" s="143" t="s">
        <v>42</v>
      </c>
      <c r="O96" s="143" t="s">
        <v>44</v>
      </c>
      <c r="P96" s="143" t="s">
        <v>109</v>
      </c>
      <c r="Q96" s="143" t="s">
        <v>142</v>
      </c>
      <c r="R96" s="143" t="s">
        <v>141</v>
      </c>
      <c r="S96" s="143" t="s">
        <v>140</v>
      </c>
      <c r="T96" s="143" t="s">
        <v>139</v>
      </c>
      <c r="U96" s="143" t="s">
        <v>295</v>
      </c>
      <c r="V96" s="143" t="s">
        <v>316</v>
      </c>
      <c r="W96" s="143" t="s">
        <v>318</v>
      </c>
      <c r="X96" s="143" t="s">
        <v>322</v>
      </c>
      <c r="Y96" s="143" t="s">
        <v>336</v>
      </c>
      <c r="Z96" s="143" t="s">
        <v>347</v>
      </c>
      <c r="AA96" s="143" t="s">
        <v>363</v>
      </c>
      <c r="AB96" s="143" t="s">
        <v>369</v>
      </c>
      <c r="AC96" s="143" t="s">
        <v>374</v>
      </c>
      <c r="AD96" s="143" t="s">
        <v>377</v>
      </c>
      <c r="AE96" s="143" t="s">
        <v>402</v>
      </c>
    </row>
    <row r="97" spans="1:31" ht="16" customHeight="1" x14ac:dyDescent="0.25">
      <c r="A97" s="31" t="s">
        <v>169</v>
      </c>
      <c r="B97" s="124">
        <v>11.581</v>
      </c>
      <c r="C97" s="124">
        <v>17.530999999999999</v>
      </c>
      <c r="D97" s="124">
        <v>23.561</v>
      </c>
      <c r="E97" s="124">
        <v>5.7519999999999998</v>
      </c>
      <c r="F97" s="124">
        <v>11.334</v>
      </c>
      <c r="G97" s="124">
        <v>16.748999999999999</v>
      </c>
      <c r="H97" s="124">
        <v>22.245000000000001</v>
      </c>
      <c r="I97" s="124">
        <v>5.2030000000000003</v>
      </c>
      <c r="J97" s="124">
        <v>10.532</v>
      </c>
      <c r="K97" s="124">
        <v>16.079000000000001</v>
      </c>
      <c r="L97" s="124">
        <v>22.405000000000001</v>
      </c>
      <c r="M97" s="124">
        <v>5.516</v>
      </c>
      <c r="N97" s="124">
        <v>10.882</v>
      </c>
      <c r="O97" s="124">
        <v>16.399000000000001</v>
      </c>
      <c r="P97" s="124">
        <v>21.614999999999998</v>
      </c>
      <c r="Q97" s="124">
        <v>5.1920000000000002</v>
      </c>
      <c r="R97" s="124">
        <v>10.343</v>
      </c>
      <c r="S97" s="124">
        <v>15.78</v>
      </c>
      <c r="T97" s="124">
        <v>21.361999999999998</v>
      </c>
      <c r="U97" s="124">
        <v>5.133</v>
      </c>
      <c r="V97" s="124">
        <v>11.243</v>
      </c>
      <c r="W97" s="124">
        <v>17.131</v>
      </c>
      <c r="X97" s="124">
        <v>23.015000000000001</v>
      </c>
      <c r="Y97" s="124">
        <v>5.9740000000000002</v>
      </c>
      <c r="Z97" s="124">
        <v>12.253</v>
      </c>
      <c r="AA97" s="124">
        <v>18.937999999999999</v>
      </c>
      <c r="AB97" s="124">
        <v>26.436</v>
      </c>
      <c r="AC97" s="124">
        <v>8.0229999999999997</v>
      </c>
      <c r="AD97" s="124">
        <v>16.727</v>
      </c>
      <c r="AE97" s="124">
        <v>26.273</v>
      </c>
    </row>
    <row r="98" spans="1:31" ht="16" customHeight="1" x14ac:dyDescent="0.25">
      <c r="A98" s="31" t="s">
        <v>168</v>
      </c>
      <c r="B98" s="124">
        <v>-2.8940000000000001</v>
      </c>
      <c r="C98" s="124">
        <v>-4.1319999999999997</v>
      </c>
      <c r="D98" s="124">
        <v>-5.306</v>
      </c>
      <c r="E98" s="124">
        <v>-1.0880000000000001</v>
      </c>
      <c r="F98" s="124">
        <v>-2.1230000000000002</v>
      </c>
      <c r="G98" s="124">
        <v>-3.13</v>
      </c>
      <c r="H98" s="124">
        <v>-4.0990000000000002</v>
      </c>
      <c r="I98" s="124">
        <v>-0.89800000000000002</v>
      </c>
      <c r="J98" s="124">
        <v>-1.738</v>
      </c>
      <c r="K98" s="124">
        <v>-2.5609999999999999</v>
      </c>
      <c r="L98" s="124">
        <v>-3.3479999999999999</v>
      </c>
      <c r="M98" s="124">
        <v>-0.76</v>
      </c>
      <c r="N98" s="124">
        <v>-1.494</v>
      </c>
      <c r="O98" s="124">
        <v>-2.327</v>
      </c>
      <c r="P98" s="124">
        <v>-3.0680000000000001</v>
      </c>
      <c r="Q98" s="124">
        <v>-0.71699999999999997</v>
      </c>
      <c r="R98" s="124">
        <v>-1.405</v>
      </c>
      <c r="S98" s="124">
        <v>-2.0979999999999999</v>
      </c>
      <c r="T98" s="124">
        <v>-2.7730000000000001</v>
      </c>
      <c r="U98" s="124">
        <v>-0.65100000000000002</v>
      </c>
      <c r="V98" s="124">
        <v>-1.343</v>
      </c>
      <c r="W98" s="124">
        <v>-2.129</v>
      </c>
      <c r="X98" s="124">
        <v>-2.9279999999999999</v>
      </c>
      <c r="Y98" s="124">
        <v>-0.76500000000000001</v>
      </c>
      <c r="Z98" s="124">
        <v>-1.4790000000000001</v>
      </c>
      <c r="AA98" s="124">
        <v>-2.137</v>
      </c>
      <c r="AB98" s="124">
        <v>-2.8420000000000001</v>
      </c>
      <c r="AC98" s="124">
        <v>-0.63200000000000001</v>
      </c>
      <c r="AD98" s="124">
        <v>-1.5780000000000001</v>
      </c>
      <c r="AE98" s="124">
        <v>-2.5150000000000001</v>
      </c>
    </row>
    <row r="99" spans="1:31" ht="16" customHeight="1" x14ac:dyDescent="0.25">
      <c r="A99" s="368" t="s">
        <v>167</v>
      </c>
      <c r="B99" s="207">
        <v>8.6869999999999994</v>
      </c>
      <c r="C99" s="207">
        <v>13.398999999999999</v>
      </c>
      <c r="D99" s="207">
        <v>18.254999999999999</v>
      </c>
      <c r="E99" s="207">
        <v>4.6639999999999997</v>
      </c>
      <c r="F99" s="207">
        <v>9.2110000000000003</v>
      </c>
      <c r="G99" s="207">
        <v>13.619</v>
      </c>
      <c r="H99" s="207">
        <v>18.146000000000001</v>
      </c>
      <c r="I99" s="207">
        <v>4.3049999999999997</v>
      </c>
      <c r="J99" s="207">
        <v>8.7940000000000005</v>
      </c>
      <c r="K99" s="207">
        <v>13.518000000000001</v>
      </c>
      <c r="L99" s="207">
        <v>19.056999999999999</v>
      </c>
      <c r="M99" s="207">
        <v>4.7560000000000002</v>
      </c>
      <c r="N99" s="207">
        <v>9.3879999999999999</v>
      </c>
      <c r="O99" s="207">
        <v>14.071999999999999</v>
      </c>
      <c r="P99" s="207">
        <v>18.547000000000001</v>
      </c>
      <c r="Q99" s="207">
        <v>4.4749999999999996</v>
      </c>
      <c r="R99" s="207">
        <v>8.9380000000000006</v>
      </c>
      <c r="S99" s="207">
        <v>13.682</v>
      </c>
      <c r="T99" s="207">
        <v>18.588999999999999</v>
      </c>
      <c r="U99" s="207">
        <v>4.4820000000000002</v>
      </c>
      <c r="V99" s="207">
        <v>9.9</v>
      </c>
      <c r="W99" s="207">
        <v>15.002000000000001</v>
      </c>
      <c r="X99" s="207">
        <v>20.087</v>
      </c>
      <c r="Y99" s="207">
        <v>5.2089999999999996</v>
      </c>
      <c r="Z99" s="207">
        <v>10.773999999999999</v>
      </c>
      <c r="AA99" s="207">
        <v>16.800999999999998</v>
      </c>
      <c r="AB99" s="207">
        <v>23.594000000000001</v>
      </c>
      <c r="AC99" s="207">
        <v>7.391</v>
      </c>
      <c r="AD99" s="207">
        <v>15.148999999999999</v>
      </c>
      <c r="AE99" s="207">
        <v>23.757999999999999</v>
      </c>
    </row>
    <row r="100" spans="1:31" ht="16" customHeight="1" x14ac:dyDescent="0.25">
      <c r="A100" s="31" t="s">
        <v>166</v>
      </c>
      <c r="B100" s="124">
        <v>5.1369999999999996</v>
      </c>
      <c r="C100" s="124">
        <v>7.9610000000000003</v>
      </c>
      <c r="D100" s="124">
        <v>10.83</v>
      </c>
      <c r="E100" s="124">
        <v>2.8559999999999999</v>
      </c>
      <c r="F100" s="124">
        <v>5.9420000000000002</v>
      </c>
      <c r="G100" s="124">
        <v>9.1590000000000007</v>
      </c>
      <c r="H100" s="124">
        <v>12.435</v>
      </c>
      <c r="I100" s="124">
        <v>3.3420000000000001</v>
      </c>
      <c r="J100" s="124">
        <v>6.9420000000000002</v>
      </c>
      <c r="K100" s="124">
        <v>10.635999999999999</v>
      </c>
      <c r="L100" s="124">
        <v>14.417</v>
      </c>
      <c r="M100" s="124">
        <v>3.5150000000000001</v>
      </c>
      <c r="N100" s="124">
        <v>7.2619999999999996</v>
      </c>
      <c r="O100" s="124">
        <v>11.154</v>
      </c>
      <c r="P100" s="124">
        <v>15.42</v>
      </c>
      <c r="Q100" s="124">
        <v>3.7349999999999999</v>
      </c>
      <c r="R100" s="124">
        <v>7.2389999999999999</v>
      </c>
      <c r="S100" s="124">
        <v>11.206</v>
      </c>
      <c r="T100" s="124">
        <v>15.087</v>
      </c>
      <c r="U100" s="124">
        <v>3.827</v>
      </c>
      <c r="V100" s="124">
        <v>8.0120000000000005</v>
      </c>
      <c r="W100" s="124">
        <v>12.48</v>
      </c>
      <c r="X100" s="124">
        <v>16.773</v>
      </c>
      <c r="Y100" s="124">
        <v>4.38</v>
      </c>
      <c r="Z100" s="124">
        <v>9.1859999999999999</v>
      </c>
      <c r="AA100" s="124">
        <v>14.260999999999999</v>
      </c>
      <c r="AB100" s="124">
        <v>19.186</v>
      </c>
      <c r="AC100" s="124">
        <v>4.8780000000000001</v>
      </c>
      <c r="AD100" s="124">
        <v>10.17</v>
      </c>
      <c r="AE100" s="124">
        <v>15.977</v>
      </c>
    </row>
    <row r="101" spans="1:31" ht="16" customHeight="1" x14ac:dyDescent="0.25">
      <c r="A101" s="31" t="s">
        <v>165</v>
      </c>
      <c r="B101" s="124">
        <v>-1.6919999999999999</v>
      </c>
      <c r="C101" s="124">
        <v>-1.9379999999999999</v>
      </c>
      <c r="D101" s="124">
        <v>-2.6360000000000001</v>
      </c>
      <c r="E101" s="124">
        <v>-0.63200000000000001</v>
      </c>
      <c r="F101" s="124">
        <v>-1.4079999999999999</v>
      </c>
      <c r="G101" s="124">
        <v>-2.2810000000000001</v>
      </c>
      <c r="H101" s="124">
        <v>-3.1190000000000002</v>
      </c>
      <c r="I101" s="124">
        <v>-0.751</v>
      </c>
      <c r="J101" s="124">
        <v>-1.605</v>
      </c>
      <c r="K101" s="124">
        <v>-2.6059999999999999</v>
      </c>
      <c r="L101" s="124">
        <v>-3.5059999999999998</v>
      </c>
      <c r="M101" s="124">
        <v>-0.93600000000000005</v>
      </c>
      <c r="N101" s="124">
        <v>-1.956</v>
      </c>
      <c r="O101" s="124">
        <v>-3.0379999999999998</v>
      </c>
      <c r="P101" s="124">
        <v>-3.9340000000000002</v>
      </c>
      <c r="Q101" s="124">
        <v>-0.90600000000000003</v>
      </c>
      <c r="R101" s="124">
        <v>-1.6619999999999999</v>
      </c>
      <c r="S101" s="124">
        <v>-2.645</v>
      </c>
      <c r="T101" s="124">
        <v>-3.544</v>
      </c>
      <c r="U101" s="124">
        <v>-0.95199999999999996</v>
      </c>
      <c r="V101" s="124">
        <v>-2.0089999999999999</v>
      </c>
      <c r="W101" s="124">
        <v>-3.1760000000000002</v>
      </c>
      <c r="X101" s="124">
        <v>-4.242</v>
      </c>
      <c r="Y101" s="124">
        <v>-1.079</v>
      </c>
      <c r="Z101" s="124">
        <v>-2.278</v>
      </c>
      <c r="AA101" s="124">
        <v>-3.6320000000000001</v>
      </c>
      <c r="AB101" s="124">
        <v>-4.6150000000000002</v>
      </c>
      <c r="AC101" s="124">
        <v>-1.1819999999999999</v>
      </c>
      <c r="AD101" s="124">
        <v>-2.4550000000000001</v>
      </c>
      <c r="AE101" s="124">
        <v>-4.1609999999999996</v>
      </c>
    </row>
    <row r="102" spans="1:31" ht="16" customHeight="1" x14ac:dyDescent="0.25">
      <c r="A102" s="369" t="s">
        <v>164</v>
      </c>
      <c r="B102" s="205">
        <v>3.4449999999999998</v>
      </c>
      <c r="C102" s="205">
        <v>6.0229999999999997</v>
      </c>
      <c r="D102" s="205">
        <v>8.1940000000000008</v>
      </c>
      <c r="E102" s="205">
        <v>2.2240000000000002</v>
      </c>
      <c r="F102" s="205">
        <v>4.5339999999999998</v>
      </c>
      <c r="G102" s="205">
        <v>6.8780000000000001</v>
      </c>
      <c r="H102" s="205">
        <v>9.3160000000000007</v>
      </c>
      <c r="I102" s="205">
        <v>2.5910000000000002</v>
      </c>
      <c r="J102" s="205">
        <v>5.3369999999999997</v>
      </c>
      <c r="K102" s="205">
        <v>8.0299999999999994</v>
      </c>
      <c r="L102" s="205">
        <v>10.911</v>
      </c>
      <c r="M102" s="205">
        <v>2.5790000000000002</v>
      </c>
      <c r="N102" s="205">
        <v>5.306</v>
      </c>
      <c r="O102" s="205">
        <v>8.1159999999999997</v>
      </c>
      <c r="P102" s="205">
        <v>11.486000000000001</v>
      </c>
      <c r="Q102" s="205">
        <v>2.8290000000000002</v>
      </c>
      <c r="R102" s="205">
        <v>5.577</v>
      </c>
      <c r="S102" s="205">
        <v>8.5609999999999999</v>
      </c>
      <c r="T102" s="205">
        <v>11.542999999999999</v>
      </c>
      <c r="U102" s="205">
        <v>2.875</v>
      </c>
      <c r="V102" s="205">
        <v>6.0030000000000001</v>
      </c>
      <c r="W102" s="205">
        <v>9.3040000000000003</v>
      </c>
      <c r="X102" s="205">
        <v>12.531000000000001</v>
      </c>
      <c r="Y102" s="205">
        <v>3.3010000000000002</v>
      </c>
      <c r="Z102" s="205">
        <v>6.9080000000000004</v>
      </c>
      <c r="AA102" s="205">
        <v>10.629</v>
      </c>
      <c r="AB102" s="205">
        <v>14.571</v>
      </c>
      <c r="AC102" s="205">
        <v>3.6960000000000002</v>
      </c>
      <c r="AD102" s="205">
        <v>7.7149999999999999</v>
      </c>
      <c r="AE102" s="205">
        <v>11.816000000000001</v>
      </c>
    </row>
    <row r="103" spans="1:31" ht="16" customHeight="1" x14ac:dyDescent="0.25">
      <c r="A103" s="370" t="s">
        <v>163</v>
      </c>
      <c r="B103" s="367">
        <v>0.01</v>
      </c>
      <c r="C103" s="367">
        <v>1.2E-2</v>
      </c>
      <c r="D103" s="367">
        <v>1.4E-2</v>
      </c>
      <c r="E103" s="367">
        <v>1E-3</v>
      </c>
      <c r="F103" s="367">
        <v>0.04</v>
      </c>
      <c r="G103" s="367">
        <v>4.4999999999999998E-2</v>
      </c>
      <c r="H103" s="367">
        <v>4.9000000000000002E-2</v>
      </c>
      <c r="I103" s="367">
        <v>2E-3</v>
      </c>
      <c r="J103" s="367">
        <v>3.0000000000000001E-3</v>
      </c>
      <c r="K103" s="367">
        <v>7.0000000000000001E-3</v>
      </c>
      <c r="L103" s="367">
        <v>8.9999999999999993E-3</v>
      </c>
      <c r="M103" s="367">
        <v>0</v>
      </c>
      <c r="N103" s="367">
        <v>0</v>
      </c>
      <c r="O103" s="367">
        <v>3.0000000000000001E-3</v>
      </c>
      <c r="P103" s="367">
        <v>5.0000000000000001E-3</v>
      </c>
      <c r="Q103" s="367">
        <v>0</v>
      </c>
      <c r="R103" s="367">
        <v>0</v>
      </c>
      <c r="S103" s="367">
        <v>2E-3</v>
      </c>
      <c r="T103" s="367">
        <v>2E-3</v>
      </c>
      <c r="U103" s="367">
        <v>0</v>
      </c>
      <c r="V103" s="367">
        <v>0</v>
      </c>
      <c r="W103" s="367">
        <v>2E-3</v>
      </c>
      <c r="X103" s="367">
        <v>2E-3</v>
      </c>
      <c r="Y103" s="367">
        <v>0</v>
      </c>
      <c r="Z103" s="367">
        <v>0</v>
      </c>
      <c r="AA103" s="367">
        <v>2E-3</v>
      </c>
      <c r="AB103" s="367">
        <v>2E-3</v>
      </c>
      <c r="AC103" s="367">
        <v>0</v>
      </c>
      <c r="AD103" s="367">
        <v>0</v>
      </c>
      <c r="AE103" s="367">
        <v>2E-3</v>
      </c>
    </row>
    <row r="104" spans="1:31" ht="16" customHeight="1" x14ac:dyDescent="0.25">
      <c r="A104" s="223" t="s">
        <v>162</v>
      </c>
      <c r="B104" s="204">
        <v>0.86</v>
      </c>
      <c r="C104" s="204">
        <v>1.4239999999999999</v>
      </c>
      <c r="D104" s="204">
        <v>1.835</v>
      </c>
      <c r="E104" s="204">
        <v>0.32200000000000001</v>
      </c>
      <c r="F104" s="204">
        <v>0.71</v>
      </c>
      <c r="G104" s="204">
        <v>1.1100000000000001</v>
      </c>
      <c r="H104" s="204">
        <v>1.7030000000000001</v>
      </c>
      <c r="I104" s="204">
        <v>0.30499999999999999</v>
      </c>
      <c r="J104" s="204">
        <v>0.70899999999999996</v>
      </c>
      <c r="K104" s="204">
        <v>1.0920000000000001</v>
      </c>
      <c r="L104" s="204">
        <v>1.498</v>
      </c>
      <c r="M104" s="204">
        <v>0.51900000000000002</v>
      </c>
      <c r="N104" s="204">
        <v>0.93400000000000005</v>
      </c>
      <c r="O104" s="204">
        <v>1.3660000000000001</v>
      </c>
      <c r="P104" s="204">
        <v>1.867</v>
      </c>
      <c r="Q104" s="204">
        <v>0.19600000000000001</v>
      </c>
      <c r="R104" s="204">
        <v>0.6</v>
      </c>
      <c r="S104" s="204">
        <v>0.93100000000000005</v>
      </c>
      <c r="T104" s="204">
        <v>1.0529999999999999</v>
      </c>
      <c r="U104" s="204">
        <v>0.26500000000000001</v>
      </c>
      <c r="V104" s="204">
        <v>1.0129999999999999</v>
      </c>
      <c r="W104" s="204">
        <v>1.4370000000000001</v>
      </c>
      <c r="X104" s="204">
        <v>1.77</v>
      </c>
      <c r="Y104" s="204">
        <v>0.38</v>
      </c>
      <c r="Z104" s="204">
        <v>0.80700000000000005</v>
      </c>
      <c r="AA104" s="204">
        <v>1.321</v>
      </c>
      <c r="AB104" s="204">
        <v>1.7310000000000001</v>
      </c>
      <c r="AC104" s="204">
        <v>0.254</v>
      </c>
      <c r="AD104" s="204">
        <v>0.66500000000000004</v>
      </c>
      <c r="AE104" s="204">
        <v>0.84099999999999997</v>
      </c>
    </row>
    <row r="105" spans="1:31" ht="16" customHeight="1" x14ac:dyDescent="0.25">
      <c r="A105" s="223" t="s">
        <v>161</v>
      </c>
      <c r="B105" s="204">
        <v>-0.122</v>
      </c>
      <c r="C105" s="204">
        <v>-0.89400000000000002</v>
      </c>
      <c r="D105" s="204">
        <v>-1.224</v>
      </c>
      <c r="E105" s="204">
        <v>-0.35799999999999998</v>
      </c>
      <c r="F105" s="204">
        <v>-0.71099999999999997</v>
      </c>
      <c r="G105" s="204">
        <v>-1.0620000000000001</v>
      </c>
      <c r="H105" s="204">
        <v>-1.4319999999999999</v>
      </c>
      <c r="I105" s="204">
        <v>-0.41699999999999998</v>
      </c>
      <c r="J105" s="204">
        <v>-0.74099999999999999</v>
      </c>
      <c r="K105" s="204">
        <v>-1.1539999999999999</v>
      </c>
      <c r="L105" s="204">
        <v>-1.4790000000000001</v>
      </c>
      <c r="M105" s="204">
        <v>-0.313</v>
      </c>
      <c r="N105" s="204">
        <v>-0.63100000000000001</v>
      </c>
      <c r="O105" s="204">
        <v>-0.92300000000000004</v>
      </c>
      <c r="P105" s="204">
        <v>-1.2529999999999999</v>
      </c>
      <c r="Q105" s="204">
        <v>-0.27800000000000002</v>
      </c>
      <c r="R105" s="204">
        <v>-0.63500000000000001</v>
      </c>
      <c r="S105" s="204">
        <v>-0.85799999999999998</v>
      </c>
      <c r="T105" s="204">
        <v>-1.121</v>
      </c>
      <c r="U105" s="204">
        <v>-0.32300000000000001</v>
      </c>
      <c r="V105" s="204">
        <v>-0.52600000000000002</v>
      </c>
      <c r="W105" s="204">
        <v>-0.88400000000000001</v>
      </c>
      <c r="X105" s="204">
        <v>-1.175</v>
      </c>
      <c r="Y105" s="204">
        <v>-0.42</v>
      </c>
      <c r="Z105" s="204">
        <v>-0.85299999999999998</v>
      </c>
      <c r="AA105" s="204">
        <v>-1.262</v>
      </c>
      <c r="AB105" s="204">
        <v>-1.363</v>
      </c>
      <c r="AC105" s="204">
        <v>-0.38900000000000001</v>
      </c>
      <c r="AD105" s="204">
        <v>-1.5209999999999999</v>
      </c>
      <c r="AE105" s="204">
        <v>-2.0699999999999998</v>
      </c>
    </row>
    <row r="106" spans="1:31" ht="16" customHeight="1" x14ac:dyDescent="0.25">
      <c r="A106" s="371" t="s">
        <v>160</v>
      </c>
      <c r="B106" s="206">
        <v>12.88</v>
      </c>
      <c r="C106" s="206">
        <v>19.963999999999999</v>
      </c>
      <c r="D106" s="206">
        <v>27.074000000000002</v>
      </c>
      <c r="E106" s="206">
        <v>6.8529999999999998</v>
      </c>
      <c r="F106" s="206">
        <v>13.784000000000001</v>
      </c>
      <c r="G106" s="206">
        <v>20.59</v>
      </c>
      <c r="H106" s="206">
        <v>27.782</v>
      </c>
      <c r="I106" s="206">
        <v>6.7859999999999996</v>
      </c>
      <c r="J106" s="206">
        <v>14.102</v>
      </c>
      <c r="K106" s="206">
        <v>21.492999999999999</v>
      </c>
      <c r="L106" s="206">
        <v>29.995999999999999</v>
      </c>
      <c r="M106" s="206">
        <v>7.5410000000000004</v>
      </c>
      <c r="N106" s="206">
        <v>14.997</v>
      </c>
      <c r="O106" s="206">
        <v>22.634</v>
      </c>
      <c r="P106" s="206">
        <v>30.652000000000001</v>
      </c>
      <c r="Q106" s="206">
        <v>7.2220000000000004</v>
      </c>
      <c r="R106" s="206">
        <v>14.48</v>
      </c>
      <c r="S106" s="206">
        <v>22.318000000000001</v>
      </c>
      <c r="T106" s="206">
        <v>30.065999999999999</v>
      </c>
      <c r="U106" s="206">
        <v>7.2990000000000004</v>
      </c>
      <c r="V106" s="206">
        <v>16.39</v>
      </c>
      <c r="W106" s="206">
        <v>24.861000000000001</v>
      </c>
      <c r="X106" s="206">
        <v>33.215000000000003</v>
      </c>
      <c r="Y106" s="206">
        <v>8.4700000000000006</v>
      </c>
      <c r="Z106" s="206">
        <v>17.635999999999999</v>
      </c>
      <c r="AA106" s="206">
        <v>27.491</v>
      </c>
      <c r="AB106" s="206">
        <v>38.534999999999997</v>
      </c>
      <c r="AC106" s="206">
        <v>10.952</v>
      </c>
      <c r="AD106" s="206">
        <v>22.007999999999999</v>
      </c>
      <c r="AE106" s="206">
        <v>34.347000000000001</v>
      </c>
    </row>
    <row r="107" spans="1:31" ht="16" customHeight="1" x14ac:dyDescent="0.25">
      <c r="A107" s="31" t="s">
        <v>245</v>
      </c>
      <c r="B107" s="124">
        <v>-3.77</v>
      </c>
      <c r="C107" s="124">
        <v>-6.0369999999999999</v>
      </c>
      <c r="D107" s="124">
        <v>-8.2539999999999996</v>
      </c>
      <c r="E107" s="124">
        <v>-1.901</v>
      </c>
      <c r="F107" s="124">
        <v>-3.972</v>
      </c>
      <c r="G107" s="124">
        <v>-5.8680000000000003</v>
      </c>
      <c r="H107" s="124">
        <v>-8.3160000000000007</v>
      </c>
      <c r="I107" s="124">
        <v>-2.0659999999999998</v>
      </c>
      <c r="J107" s="124">
        <v>-4.2210000000000001</v>
      </c>
      <c r="K107" s="124">
        <v>-6.2460000000000004</v>
      </c>
      <c r="L107" s="124">
        <v>-8.35</v>
      </c>
      <c r="M107" s="124">
        <v>-2.1040000000000001</v>
      </c>
      <c r="N107" s="124">
        <v>-4.03</v>
      </c>
      <c r="O107" s="124">
        <v>-6.1790000000000003</v>
      </c>
      <c r="P107" s="124">
        <v>-8.3960000000000008</v>
      </c>
      <c r="Q107" s="124">
        <v>-2.1880000000000002</v>
      </c>
      <c r="R107" s="124">
        <v>-4.3259999999999996</v>
      </c>
      <c r="S107" s="124">
        <v>-6.4169999999999998</v>
      </c>
      <c r="T107" s="124">
        <v>-8.6020000000000003</v>
      </c>
      <c r="U107" s="124">
        <v>-2.1659999999999999</v>
      </c>
      <c r="V107" s="124">
        <v>-4.3540000000000001</v>
      </c>
      <c r="W107" s="124">
        <v>-6.4550000000000001</v>
      </c>
      <c r="X107" s="124">
        <v>-8.93</v>
      </c>
      <c r="Y107" s="124">
        <v>-2.3849999999999998</v>
      </c>
      <c r="Z107" s="124">
        <v>-4.907</v>
      </c>
      <c r="AA107" s="124">
        <v>-7.4</v>
      </c>
      <c r="AB107" s="124">
        <v>-10.321999999999999</v>
      </c>
      <c r="AC107" s="124">
        <v>-2.5419999999999998</v>
      </c>
      <c r="AD107" s="124">
        <v>-5.1870000000000003</v>
      </c>
      <c r="AE107" s="124">
        <v>-8.0969999999999995</v>
      </c>
    </row>
    <row r="108" spans="1:31" ht="16" customHeight="1" x14ac:dyDescent="0.25">
      <c r="A108" s="31" t="s">
        <v>244</v>
      </c>
      <c r="B108" s="124">
        <v>-1.7330000000000001</v>
      </c>
      <c r="C108" s="124">
        <v>-2.5230000000000001</v>
      </c>
      <c r="D108" s="124">
        <v>-3.415</v>
      </c>
      <c r="E108" s="124">
        <v>-0.78200000000000003</v>
      </c>
      <c r="F108" s="124">
        <v>-1.643</v>
      </c>
      <c r="G108" s="124">
        <v>-2.38</v>
      </c>
      <c r="H108" s="124">
        <v>-3.3410000000000002</v>
      </c>
      <c r="I108" s="124">
        <v>-0.79400000000000004</v>
      </c>
      <c r="J108" s="124">
        <v>-1.726</v>
      </c>
      <c r="K108" s="124">
        <v>-2.5539999999999998</v>
      </c>
      <c r="L108" s="124">
        <v>-3.5209999999999999</v>
      </c>
      <c r="M108" s="124">
        <v>-0.871</v>
      </c>
      <c r="N108" s="124">
        <v>-1.821</v>
      </c>
      <c r="O108" s="124">
        <v>-2.7309999999999999</v>
      </c>
      <c r="P108" s="124">
        <v>-3.7549999999999999</v>
      </c>
      <c r="Q108" s="124">
        <v>-0.92600000000000005</v>
      </c>
      <c r="R108" s="124">
        <v>-1.798</v>
      </c>
      <c r="S108" s="124">
        <v>-2.7050000000000001</v>
      </c>
      <c r="T108" s="124">
        <v>-3.8690000000000002</v>
      </c>
      <c r="U108" s="124">
        <v>-0.98899999999999999</v>
      </c>
      <c r="V108" s="124">
        <v>-2.2160000000000002</v>
      </c>
      <c r="W108" s="124">
        <v>-3.3460000000000001</v>
      </c>
      <c r="X108" s="124">
        <v>-4.6900000000000004</v>
      </c>
      <c r="Y108" s="124">
        <v>-1.149</v>
      </c>
      <c r="Z108" s="124">
        <v>-2.4649999999999999</v>
      </c>
      <c r="AA108" s="124">
        <v>-3.6909999999999998</v>
      </c>
      <c r="AB108" s="124">
        <v>-5.3079999999999998</v>
      </c>
      <c r="AC108" s="124">
        <v>-1.2909999999999999</v>
      </c>
      <c r="AD108" s="124">
        <v>-2.7210000000000001</v>
      </c>
      <c r="AE108" s="124">
        <v>-4.0880000000000001</v>
      </c>
    </row>
    <row r="109" spans="1:31" ht="16" customHeight="1" x14ac:dyDescent="0.25">
      <c r="A109" s="31" t="s">
        <v>157</v>
      </c>
      <c r="B109" s="124">
        <v>-0.55700000000000005</v>
      </c>
      <c r="C109" s="124">
        <v>-0.83299999999999996</v>
      </c>
      <c r="D109" s="124">
        <v>-1.119</v>
      </c>
      <c r="E109" s="124">
        <v>-0.29099999999999998</v>
      </c>
      <c r="F109" s="124">
        <v>-0.58399999999999996</v>
      </c>
      <c r="G109" s="124">
        <v>-0.86499999999999999</v>
      </c>
      <c r="H109" s="124">
        <v>-1.1459999999999999</v>
      </c>
      <c r="I109" s="124">
        <v>-0.29399999999999998</v>
      </c>
      <c r="J109" s="124">
        <v>-0.56299999999999994</v>
      </c>
      <c r="K109" s="124">
        <v>-0.86099999999999999</v>
      </c>
      <c r="L109" s="124">
        <v>-1.175</v>
      </c>
      <c r="M109" s="124">
        <v>-0.33500000000000002</v>
      </c>
      <c r="N109" s="124">
        <v>-0.67100000000000004</v>
      </c>
      <c r="O109" s="124">
        <v>-1.0149999999999999</v>
      </c>
      <c r="P109" s="124">
        <v>-1.3660000000000001</v>
      </c>
      <c r="Q109" s="124">
        <v>-0.34300000000000003</v>
      </c>
      <c r="R109" s="124">
        <v>-0.68</v>
      </c>
      <c r="S109" s="124">
        <v>-1.044</v>
      </c>
      <c r="T109" s="124">
        <v>-1.403</v>
      </c>
      <c r="U109" s="124">
        <v>-0.373</v>
      </c>
      <c r="V109" s="124">
        <v>-0.77</v>
      </c>
      <c r="W109" s="124">
        <v>-1.161</v>
      </c>
      <c r="X109" s="124">
        <v>-1.5620000000000001</v>
      </c>
      <c r="Y109" s="124">
        <v>-0.46400000000000002</v>
      </c>
      <c r="Z109" s="124">
        <v>-0.83599999999999997</v>
      </c>
      <c r="AA109" s="124">
        <v>-1.242</v>
      </c>
      <c r="AB109" s="124">
        <v>-1.663</v>
      </c>
      <c r="AC109" s="124">
        <v>-0.45</v>
      </c>
      <c r="AD109" s="124">
        <v>-0.90500000000000003</v>
      </c>
      <c r="AE109" s="124">
        <v>-1.3859999999999999</v>
      </c>
    </row>
    <row r="110" spans="1:31" ht="16" customHeight="1" x14ac:dyDescent="0.25">
      <c r="A110" s="371" t="s">
        <v>156</v>
      </c>
      <c r="B110" s="206">
        <v>-6.06</v>
      </c>
      <c r="C110" s="206">
        <v>-9.3930000000000007</v>
      </c>
      <c r="D110" s="206">
        <v>-12.788</v>
      </c>
      <c r="E110" s="206">
        <v>-2.9740000000000002</v>
      </c>
      <c r="F110" s="206">
        <v>-6.1989999999999998</v>
      </c>
      <c r="G110" s="206">
        <v>-9.1129999999999995</v>
      </c>
      <c r="H110" s="206">
        <v>-12.803000000000001</v>
      </c>
      <c r="I110" s="206">
        <v>-3.1539999999999999</v>
      </c>
      <c r="J110" s="206">
        <v>-6.51</v>
      </c>
      <c r="K110" s="206">
        <v>-9.6609999999999996</v>
      </c>
      <c r="L110" s="206">
        <v>-13.045999999999999</v>
      </c>
      <c r="M110" s="206">
        <v>-3.31</v>
      </c>
      <c r="N110" s="206">
        <v>-6.5220000000000002</v>
      </c>
      <c r="O110" s="206">
        <v>-9.9250000000000007</v>
      </c>
      <c r="P110" s="206">
        <v>-13.516999999999999</v>
      </c>
      <c r="Q110" s="206">
        <v>-3.4569999999999999</v>
      </c>
      <c r="R110" s="206">
        <v>-6.8040000000000003</v>
      </c>
      <c r="S110" s="206">
        <v>-10.166</v>
      </c>
      <c r="T110" s="206">
        <v>-13.874000000000001</v>
      </c>
      <c r="U110" s="206">
        <v>-3.528</v>
      </c>
      <c r="V110" s="206">
        <v>-7.34</v>
      </c>
      <c r="W110" s="206">
        <v>-10.962</v>
      </c>
      <c r="X110" s="206">
        <v>-15.182</v>
      </c>
      <c r="Y110" s="206">
        <v>-3.9980000000000002</v>
      </c>
      <c r="Z110" s="206">
        <v>-8.2080000000000002</v>
      </c>
      <c r="AA110" s="206">
        <v>-12.333</v>
      </c>
      <c r="AB110" s="206">
        <v>-17.292999999999999</v>
      </c>
      <c r="AC110" s="206">
        <v>-4.2830000000000004</v>
      </c>
      <c r="AD110" s="206">
        <v>-8.8130000000000006</v>
      </c>
      <c r="AE110" s="206">
        <v>-13.571</v>
      </c>
    </row>
    <row r="111" spans="1:31" ht="16" customHeight="1" x14ac:dyDescent="0.25">
      <c r="A111" s="372" t="s">
        <v>155</v>
      </c>
      <c r="B111" s="150">
        <v>6.82</v>
      </c>
      <c r="C111" s="150">
        <v>10.571</v>
      </c>
      <c r="D111" s="150">
        <v>14.286</v>
      </c>
      <c r="E111" s="150">
        <v>3.879</v>
      </c>
      <c r="F111" s="150">
        <v>7.585</v>
      </c>
      <c r="G111" s="150">
        <v>11.477</v>
      </c>
      <c r="H111" s="150">
        <v>14.978999999999999</v>
      </c>
      <c r="I111" s="150">
        <v>3.6320000000000001</v>
      </c>
      <c r="J111" s="150">
        <v>7.5919999999999996</v>
      </c>
      <c r="K111" s="150">
        <v>11.832000000000001</v>
      </c>
      <c r="L111" s="150">
        <v>16.95</v>
      </c>
      <c r="M111" s="150">
        <v>4.2309999999999999</v>
      </c>
      <c r="N111" s="150">
        <v>8.4749999999999996</v>
      </c>
      <c r="O111" s="150">
        <v>12.709</v>
      </c>
      <c r="P111" s="150">
        <v>17.135000000000002</v>
      </c>
      <c r="Q111" s="150">
        <v>3.7650000000000001</v>
      </c>
      <c r="R111" s="150">
        <v>7.6760000000000002</v>
      </c>
      <c r="S111" s="150">
        <v>12.151999999999999</v>
      </c>
      <c r="T111" s="150">
        <v>16.192</v>
      </c>
      <c r="U111" s="150">
        <v>3.7709999999999999</v>
      </c>
      <c r="V111" s="150">
        <v>9.0500000000000007</v>
      </c>
      <c r="W111" s="150">
        <v>13.898999999999999</v>
      </c>
      <c r="X111" s="150">
        <v>18.033000000000001</v>
      </c>
      <c r="Y111" s="150">
        <v>4.4720000000000004</v>
      </c>
      <c r="Z111" s="150">
        <v>9.4280000000000008</v>
      </c>
      <c r="AA111" s="150">
        <v>15.157999999999999</v>
      </c>
      <c r="AB111" s="150">
        <v>21.242000000000001</v>
      </c>
      <c r="AC111" s="150">
        <v>6.6689999999999996</v>
      </c>
      <c r="AD111" s="150">
        <v>13.195</v>
      </c>
      <c r="AE111" s="150">
        <v>20.776</v>
      </c>
    </row>
    <row r="112" spans="1:31" ht="16" customHeight="1" x14ac:dyDescent="0.25">
      <c r="A112" s="31" t="s">
        <v>154</v>
      </c>
      <c r="B112" s="124">
        <v>0.73899999999999999</v>
      </c>
      <c r="C112" s="124">
        <v>1.206</v>
      </c>
      <c r="D112" s="124">
        <v>1.9970000000000001</v>
      </c>
      <c r="E112" s="124">
        <v>8.7240000000000002</v>
      </c>
      <c r="F112" s="124">
        <v>9.3040000000000003</v>
      </c>
      <c r="G112" s="124">
        <v>10.266999999999999</v>
      </c>
      <c r="H112" s="124">
        <v>11.617000000000001</v>
      </c>
      <c r="I112" s="124">
        <v>2.2789999999999999</v>
      </c>
      <c r="J112" s="124">
        <v>3.4049999999999998</v>
      </c>
      <c r="K112" s="124">
        <v>1.1890000000000001</v>
      </c>
      <c r="L112" s="124">
        <v>1.6819999999999999</v>
      </c>
      <c r="M112" s="124">
        <v>1.9139999999999999</v>
      </c>
      <c r="N112" s="124">
        <v>1.7430000000000001</v>
      </c>
      <c r="O112" s="124">
        <v>2.3319999999999999</v>
      </c>
      <c r="P112" s="124">
        <v>1.677</v>
      </c>
      <c r="Q112" s="124">
        <v>-2.133</v>
      </c>
      <c r="R112" s="124">
        <v>-2.7080000000000002</v>
      </c>
      <c r="S112" s="124">
        <v>-3.758</v>
      </c>
      <c r="T112" s="124">
        <v>-5.109</v>
      </c>
      <c r="U112" s="124">
        <v>0.60099999999999998</v>
      </c>
      <c r="V112" s="124">
        <v>2.1960000000000002</v>
      </c>
      <c r="W112" s="124">
        <v>1.1160000000000001</v>
      </c>
      <c r="X112" s="124">
        <v>1.3560000000000001</v>
      </c>
      <c r="Y112" s="124">
        <v>0.48299999999999998</v>
      </c>
      <c r="Z112" s="124">
        <v>0.69</v>
      </c>
      <c r="AA112" s="124">
        <v>-0.65200000000000002</v>
      </c>
      <c r="AB112" s="124">
        <v>-0.36899999999999999</v>
      </c>
      <c r="AC112" s="124">
        <v>0.34</v>
      </c>
      <c r="AD112" s="124">
        <v>2.355</v>
      </c>
      <c r="AE112" s="124">
        <v>0.95799999999999996</v>
      </c>
    </row>
    <row r="113" spans="1:39" ht="16" customHeight="1" x14ac:dyDescent="0.25">
      <c r="A113" s="31" t="s">
        <v>152</v>
      </c>
      <c r="B113" s="124">
        <v>0</v>
      </c>
      <c r="C113" s="124">
        <v>4.0000000000000001E-3</v>
      </c>
      <c r="D113" s="124">
        <v>-3.0000000000000001E-3</v>
      </c>
      <c r="E113" s="124">
        <v>0</v>
      </c>
      <c r="F113" s="124">
        <v>-3.4000000000000002E-2</v>
      </c>
      <c r="G113" s="124">
        <v>-3.4000000000000002E-2</v>
      </c>
      <c r="H113" s="124">
        <v>-1.038</v>
      </c>
      <c r="I113" s="124">
        <v>1.4999999999999999E-2</v>
      </c>
      <c r="J113" s="124">
        <v>-0.16700000000000001</v>
      </c>
      <c r="K113" s="124">
        <v>-5.0000000000000001E-3</v>
      </c>
      <c r="L113" s="124">
        <v>-0.29499999999999998</v>
      </c>
      <c r="M113" s="124">
        <v>0</v>
      </c>
      <c r="N113" s="124">
        <v>2.1999999999999999E-2</v>
      </c>
      <c r="O113" s="124">
        <v>2.1999999999999999E-2</v>
      </c>
      <c r="P113" s="124">
        <v>-0.14199999999999999</v>
      </c>
      <c r="Q113" s="124">
        <v>0</v>
      </c>
      <c r="R113" s="124">
        <v>0.307</v>
      </c>
      <c r="S113" s="124">
        <v>0.307</v>
      </c>
      <c r="T113" s="124">
        <v>0.1</v>
      </c>
      <c r="U113" s="124">
        <v>-3.7999999999999999E-2</v>
      </c>
      <c r="V113" s="124">
        <v>-4.2999999999999997E-2</v>
      </c>
      <c r="W113" s="124">
        <v>-0.27400000000000002</v>
      </c>
      <c r="X113" s="124">
        <v>2.3E-2</v>
      </c>
      <c r="Y113" s="124">
        <v>1E-3</v>
      </c>
      <c r="Z113" s="124">
        <v>1E-3</v>
      </c>
      <c r="AA113" s="124">
        <v>3.0000000000000001E-3</v>
      </c>
      <c r="AB113" s="124">
        <v>8.8999999999999996E-2</v>
      </c>
      <c r="AC113" s="124">
        <v>-1.6E-2</v>
      </c>
      <c r="AD113" s="124">
        <v>1.2E-2</v>
      </c>
      <c r="AE113" s="124">
        <v>1.2E-2</v>
      </c>
    </row>
    <row r="114" spans="1:39" ht="16" customHeight="1" x14ac:dyDescent="0.25">
      <c r="A114" s="372" t="s">
        <v>150</v>
      </c>
      <c r="B114" s="150">
        <v>7.5590000000000002</v>
      </c>
      <c r="C114" s="150">
        <v>11.781000000000001</v>
      </c>
      <c r="D114" s="150">
        <v>16.28</v>
      </c>
      <c r="E114" s="150">
        <v>12.603</v>
      </c>
      <c r="F114" s="150">
        <v>16.855</v>
      </c>
      <c r="G114" s="150">
        <v>21.71</v>
      </c>
      <c r="H114" s="150">
        <v>25.558</v>
      </c>
      <c r="I114" s="150">
        <v>5.9260000000000002</v>
      </c>
      <c r="J114" s="150">
        <v>10.83</v>
      </c>
      <c r="K114" s="150">
        <v>13.016</v>
      </c>
      <c r="L114" s="150">
        <v>18.337</v>
      </c>
      <c r="M114" s="150">
        <v>6.1449999999999996</v>
      </c>
      <c r="N114" s="150">
        <v>10.24</v>
      </c>
      <c r="O114" s="150">
        <v>15.063000000000001</v>
      </c>
      <c r="P114" s="150">
        <v>18.670000000000002</v>
      </c>
      <c r="Q114" s="150">
        <v>1.6319999999999999</v>
      </c>
      <c r="R114" s="150">
        <v>5.2750000000000004</v>
      </c>
      <c r="S114" s="150">
        <v>8.7010000000000005</v>
      </c>
      <c r="T114" s="150">
        <v>11.183</v>
      </c>
      <c r="U114" s="150">
        <v>4.3339999999999996</v>
      </c>
      <c r="V114" s="150">
        <v>11.202999999999999</v>
      </c>
      <c r="W114" s="150">
        <v>14.741</v>
      </c>
      <c r="X114" s="150">
        <v>19.411999999999999</v>
      </c>
      <c r="Y114" s="150">
        <v>4.9560000000000004</v>
      </c>
      <c r="Z114" s="150">
        <v>10.119</v>
      </c>
      <c r="AA114" s="150">
        <v>14.509</v>
      </c>
      <c r="AB114" s="150">
        <v>20.962</v>
      </c>
      <c r="AC114" s="150">
        <v>6.9930000000000003</v>
      </c>
      <c r="AD114" s="150">
        <v>15.561999999999999</v>
      </c>
      <c r="AE114" s="150">
        <v>21.745999999999999</v>
      </c>
    </row>
    <row r="115" spans="1:39" ht="16" customHeight="1" x14ac:dyDescent="0.25">
      <c r="A115" s="31" t="s">
        <v>149</v>
      </c>
      <c r="B115" s="124">
        <v>-0.745</v>
      </c>
      <c r="C115" s="124">
        <v>-1.1619999999999999</v>
      </c>
      <c r="D115" s="124">
        <v>-2.1629999999999998</v>
      </c>
      <c r="E115" s="124">
        <v>-0.68600000000000005</v>
      </c>
      <c r="F115" s="124">
        <v>-1.109</v>
      </c>
      <c r="G115" s="124">
        <v>-1.6060000000000001</v>
      </c>
      <c r="H115" s="124">
        <v>-1.8640000000000001</v>
      </c>
      <c r="I115" s="124">
        <v>-0.59899999999999998</v>
      </c>
      <c r="J115" s="124">
        <v>-1.0629999999999999</v>
      </c>
      <c r="K115" s="124">
        <v>-1.29</v>
      </c>
      <c r="L115" s="124">
        <v>-2.153</v>
      </c>
      <c r="M115" s="124">
        <v>-0.28299999999999997</v>
      </c>
      <c r="N115" s="124">
        <v>-0.67400000000000004</v>
      </c>
      <c r="O115" s="124">
        <v>-1.1599999999999999</v>
      </c>
      <c r="P115" s="124">
        <v>-1.569</v>
      </c>
      <c r="Q115" s="124">
        <v>-0.27100000000000002</v>
      </c>
      <c r="R115" s="124">
        <v>-0.63800000000000001</v>
      </c>
      <c r="S115" s="124">
        <v>-0.99299999999999999</v>
      </c>
      <c r="T115" s="124">
        <v>-1.0609999999999999</v>
      </c>
      <c r="U115" s="124">
        <v>-0.44500000000000001</v>
      </c>
      <c r="V115" s="124">
        <v>-1.3</v>
      </c>
      <c r="W115" s="124">
        <v>-1.6240000000000001</v>
      </c>
      <c r="X115" s="124">
        <v>-1.232</v>
      </c>
      <c r="Y115" s="124">
        <v>-0.502</v>
      </c>
      <c r="Z115" s="124">
        <v>-1.0580000000000001</v>
      </c>
      <c r="AA115" s="124">
        <v>-1.4950000000000001</v>
      </c>
      <c r="AB115" s="124">
        <v>-1.681</v>
      </c>
      <c r="AC115" s="124">
        <v>-0.70399999999999996</v>
      </c>
      <c r="AD115" s="124">
        <v>-1.6020000000000001</v>
      </c>
      <c r="AE115" s="124">
        <v>-2.2269999999999999</v>
      </c>
    </row>
    <row r="116" spans="1:39" ht="16" customHeight="1" x14ac:dyDescent="0.25">
      <c r="A116" s="373" t="s">
        <v>243</v>
      </c>
      <c r="B116" s="203">
        <v>6.8140000000000001</v>
      </c>
      <c r="C116" s="203">
        <v>10.619</v>
      </c>
      <c r="D116" s="203">
        <v>14.117000000000001</v>
      </c>
      <c r="E116" s="203">
        <v>11.917</v>
      </c>
      <c r="F116" s="203">
        <v>15.746</v>
      </c>
      <c r="G116" s="203">
        <v>20.103999999999999</v>
      </c>
      <c r="H116" s="203">
        <v>23.693999999999999</v>
      </c>
      <c r="I116" s="203">
        <v>5.327</v>
      </c>
      <c r="J116" s="203">
        <v>9.7669999999999995</v>
      </c>
      <c r="K116" s="203">
        <v>11.726000000000001</v>
      </c>
      <c r="L116" s="203">
        <v>16.184000000000001</v>
      </c>
      <c r="M116" s="203">
        <v>5.8620000000000001</v>
      </c>
      <c r="N116" s="203">
        <v>9.5660000000000007</v>
      </c>
      <c r="O116" s="203">
        <v>13.903</v>
      </c>
      <c r="P116" s="203">
        <v>17.100999999999999</v>
      </c>
      <c r="Q116" s="203">
        <v>1.361</v>
      </c>
      <c r="R116" s="203">
        <v>4.6369999999999996</v>
      </c>
      <c r="S116" s="203">
        <v>7.7080000000000002</v>
      </c>
      <c r="T116" s="203">
        <v>10.122</v>
      </c>
      <c r="U116" s="203">
        <v>3.8889999999999998</v>
      </c>
      <c r="V116" s="203">
        <v>9.9030000000000005</v>
      </c>
      <c r="W116" s="203">
        <v>13.117000000000001</v>
      </c>
      <c r="X116" s="203">
        <v>18.18</v>
      </c>
      <c r="Y116" s="203">
        <v>4.4539999999999997</v>
      </c>
      <c r="Z116" s="203">
        <v>9.0609999999999999</v>
      </c>
      <c r="AA116" s="203">
        <v>13.013999999999999</v>
      </c>
      <c r="AB116" s="203">
        <v>19.280999999999999</v>
      </c>
      <c r="AC116" s="203">
        <v>6.2889999999999997</v>
      </c>
      <c r="AD116" s="203">
        <v>13.96</v>
      </c>
      <c r="AE116" s="203">
        <v>19.518999999999998</v>
      </c>
    </row>
    <row r="117" spans="1:39" ht="16"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row>
    <row r="118" spans="1:39" ht="16"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row>
    <row r="119" spans="1:39" ht="25.5" customHeight="1" x14ac:dyDescent="0.25">
      <c r="A119" s="208" t="s">
        <v>246</v>
      </c>
      <c r="B119" s="143" t="s">
        <v>25</v>
      </c>
      <c r="C119" s="143" t="s">
        <v>26</v>
      </c>
      <c r="D119" s="143" t="s">
        <v>27</v>
      </c>
      <c r="E119" s="143" t="s">
        <v>28</v>
      </c>
      <c r="F119" s="143" t="s">
        <v>29</v>
      </c>
      <c r="G119" s="143" t="s">
        <v>30</v>
      </c>
      <c r="H119" s="143" t="s">
        <v>31</v>
      </c>
      <c r="I119" s="143" t="s">
        <v>32</v>
      </c>
      <c r="J119" s="143" t="s">
        <v>33</v>
      </c>
      <c r="K119" s="143" t="s">
        <v>34</v>
      </c>
      <c r="L119" s="143" t="s">
        <v>35</v>
      </c>
      <c r="M119" s="143" t="s">
        <v>38</v>
      </c>
      <c r="N119" s="143" t="s">
        <v>42</v>
      </c>
      <c r="O119" s="143" t="s">
        <v>44</v>
      </c>
      <c r="P119" s="143" t="s">
        <v>109</v>
      </c>
      <c r="Q119" s="143" t="s">
        <v>142</v>
      </c>
      <c r="R119" s="143" t="s">
        <v>141</v>
      </c>
      <c r="S119" s="143" t="s">
        <v>140</v>
      </c>
      <c r="T119" s="143" t="s">
        <v>139</v>
      </c>
      <c r="U119" s="143" t="s">
        <v>295</v>
      </c>
      <c r="V119" s="143" t="s">
        <v>316</v>
      </c>
      <c r="W119" s="143" t="s">
        <v>318</v>
      </c>
      <c r="X119" s="143" t="s">
        <v>322</v>
      </c>
      <c r="Y119" s="143" t="s">
        <v>336</v>
      </c>
      <c r="Z119" s="143" t="s">
        <v>347</v>
      </c>
      <c r="AA119" s="143" t="s">
        <v>363</v>
      </c>
      <c r="AB119" s="143" t="s">
        <v>369</v>
      </c>
      <c r="AC119" s="143" t="s">
        <v>374</v>
      </c>
      <c r="AD119" s="143" t="s">
        <v>377</v>
      </c>
      <c r="AE119" s="143" t="s">
        <v>402</v>
      </c>
    </row>
    <row r="120" spans="1:39" ht="16" customHeight="1" x14ac:dyDescent="0.25">
      <c r="A120" s="31" t="s">
        <v>169</v>
      </c>
      <c r="B120" s="124">
        <v>13.438000000000001</v>
      </c>
      <c r="C120" s="124">
        <v>20.265999999999998</v>
      </c>
      <c r="D120" s="124">
        <v>27.065000000000001</v>
      </c>
      <c r="E120" s="124">
        <v>6.8579999999999997</v>
      </c>
      <c r="F120" s="124">
        <v>13.826000000000001</v>
      </c>
      <c r="G120" s="124">
        <v>20.852</v>
      </c>
      <c r="H120" s="124">
        <v>27.968</v>
      </c>
      <c r="I120" s="124">
        <v>7.0359999999999996</v>
      </c>
      <c r="J120" s="124">
        <v>14.6</v>
      </c>
      <c r="K120" s="124">
        <v>22.567</v>
      </c>
      <c r="L120" s="124">
        <v>30.635999999999999</v>
      </c>
      <c r="M120" s="124">
        <v>8.141</v>
      </c>
      <c r="N120" s="124">
        <v>16.684000000000001</v>
      </c>
      <c r="O120" s="124">
        <v>25.484000000000002</v>
      </c>
      <c r="P120" s="124">
        <v>34.454000000000001</v>
      </c>
      <c r="Q120" s="124">
        <v>9.2200000000000006</v>
      </c>
      <c r="R120" s="124">
        <v>18.209</v>
      </c>
      <c r="S120" s="124">
        <v>27.454000000000001</v>
      </c>
      <c r="T120" s="124">
        <v>36.494999999999997</v>
      </c>
      <c r="U120" s="124">
        <v>9.0920000000000005</v>
      </c>
      <c r="V120" s="124">
        <v>18.526</v>
      </c>
      <c r="W120" s="124">
        <v>28.088999999999999</v>
      </c>
      <c r="X120" s="124">
        <v>38.082999999999998</v>
      </c>
      <c r="Y120" s="124">
        <v>10.018000000000001</v>
      </c>
      <c r="Z120" s="124">
        <v>20.75</v>
      </c>
      <c r="AA120" s="124">
        <v>31.706</v>
      </c>
      <c r="AB120" s="124">
        <v>43.332999999999998</v>
      </c>
      <c r="AC120" s="124">
        <v>12.093</v>
      </c>
      <c r="AD120" s="124">
        <v>25.047999999999998</v>
      </c>
      <c r="AE120" s="124">
        <v>38.881999999999998</v>
      </c>
    </row>
    <row r="121" spans="1:39" ht="16" customHeight="1" x14ac:dyDescent="0.25">
      <c r="A121" s="31" t="s">
        <v>168</v>
      </c>
      <c r="B121" s="124">
        <v>-1.728</v>
      </c>
      <c r="C121" s="124">
        <v>-2.6240000000000001</v>
      </c>
      <c r="D121" s="124">
        <v>-3.52</v>
      </c>
      <c r="E121" s="124">
        <v>-0.90300000000000002</v>
      </c>
      <c r="F121" s="124">
        <v>-1.78</v>
      </c>
      <c r="G121" s="124">
        <v>-2.6320000000000001</v>
      </c>
      <c r="H121" s="124">
        <v>-3.4969999999999999</v>
      </c>
      <c r="I121" s="124">
        <v>-0.85299999999999998</v>
      </c>
      <c r="J121" s="124">
        <v>-1.6719999999999999</v>
      </c>
      <c r="K121" s="124">
        <v>-2.4820000000000002</v>
      </c>
      <c r="L121" s="124">
        <v>-3.2639999999999998</v>
      </c>
      <c r="M121" s="124">
        <v>-0.75700000000000001</v>
      </c>
      <c r="N121" s="124">
        <v>-1.5629999999999999</v>
      </c>
      <c r="O121" s="124">
        <v>-2.4500000000000002</v>
      </c>
      <c r="P121" s="124">
        <v>-3.44</v>
      </c>
      <c r="Q121" s="124">
        <v>-1.0660000000000001</v>
      </c>
      <c r="R121" s="124">
        <v>-2.1150000000000002</v>
      </c>
      <c r="S121" s="124">
        <v>-3.1829999999999998</v>
      </c>
      <c r="T121" s="124">
        <v>-4.2089999999999996</v>
      </c>
      <c r="U121" s="124">
        <v>-1.0129999999999999</v>
      </c>
      <c r="V121" s="124">
        <v>-1.982</v>
      </c>
      <c r="W121" s="124">
        <v>-2.8530000000000002</v>
      </c>
      <c r="X121" s="124">
        <v>-3.6240000000000001</v>
      </c>
      <c r="Y121" s="124">
        <v>-0.69099999999999995</v>
      </c>
      <c r="Z121" s="124">
        <v>-1.3879999999999999</v>
      </c>
      <c r="AA121" s="124">
        <v>-2.3149999999999999</v>
      </c>
      <c r="AB121" s="124">
        <v>-3.4889999999999999</v>
      </c>
      <c r="AC121" s="124">
        <v>-1.371</v>
      </c>
      <c r="AD121" s="124">
        <v>-2.762</v>
      </c>
      <c r="AE121" s="124">
        <v>-4.5019999999999998</v>
      </c>
    </row>
    <row r="122" spans="1:39" ht="16" customHeight="1" x14ac:dyDescent="0.3">
      <c r="A122" s="368" t="s">
        <v>167</v>
      </c>
      <c r="B122" s="207">
        <v>11.71</v>
      </c>
      <c r="C122" s="207">
        <v>17.641999999999999</v>
      </c>
      <c r="D122" s="207">
        <v>23.545000000000002</v>
      </c>
      <c r="E122" s="207">
        <v>5.9550000000000001</v>
      </c>
      <c r="F122" s="207">
        <v>12.045999999999999</v>
      </c>
      <c r="G122" s="207">
        <v>18.22</v>
      </c>
      <c r="H122" s="207">
        <v>24.471</v>
      </c>
      <c r="I122" s="207">
        <v>6.1829999999999998</v>
      </c>
      <c r="J122" s="207">
        <v>12.928000000000001</v>
      </c>
      <c r="K122" s="207">
        <v>20.085000000000001</v>
      </c>
      <c r="L122" s="207">
        <v>27.372</v>
      </c>
      <c r="M122" s="207">
        <v>7.3840000000000003</v>
      </c>
      <c r="N122" s="207">
        <v>15.121</v>
      </c>
      <c r="O122" s="207">
        <v>23.033999999999999</v>
      </c>
      <c r="P122" s="207">
        <v>31.013999999999999</v>
      </c>
      <c r="Q122" s="207">
        <v>8.1539999999999999</v>
      </c>
      <c r="R122" s="207">
        <v>16.094000000000001</v>
      </c>
      <c r="S122" s="207">
        <v>24.271000000000001</v>
      </c>
      <c r="T122" s="207">
        <v>32.286000000000001</v>
      </c>
      <c r="U122" s="207">
        <v>8.0790000000000006</v>
      </c>
      <c r="V122" s="207">
        <v>16.544</v>
      </c>
      <c r="W122" s="207">
        <v>25.236000000000001</v>
      </c>
      <c r="X122" s="207">
        <v>34.459000000000003</v>
      </c>
      <c r="Y122" s="207">
        <v>9.327</v>
      </c>
      <c r="Z122" s="207">
        <v>19.361999999999998</v>
      </c>
      <c r="AA122" s="207">
        <v>29.390999999999998</v>
      </c>
      <c r="AB122" s="207">
        <v>39.844000000000001</v>
      </c>
      <c r="AC122" s="207">
        <v>10.722</v>
      </c>
      <c r="AD122" s="207">
        <v>22.286000000000001</v>
      </c>
      <c r="AE122" s="207">
        <v>34.380000000000003</v>
      </c>
      <c r="AM122" s="134"/>
    </row>
    <row r="123" spans="1:39" ht="16" customHeight="1" x14ac:dyDescent="0.25">
      <c r="A123" s="31" t="s">
        <v>166</v>
      </c>
      <c r="B123" s="124">
        <v>2.762</v>
      </c>
      <c r="C123" s="124">
        <v>4.1790000000000003</v>
      </c>
      <c r="D123" s="124">
        <v>5.75</v>
      </c>
      <c r="E123" s="124">
        <v>1.512</v>
      </c>
      <c r="F123" s="124">
        <v>3.157</v>
      </c>
      <c r="G123" s="124">
        <v>4.9059999999999997</v>
      </c>
      <c r="H123" s="124">
        <v>6.7729999999999997</v>
      </c>
      <c r="I123" s="124">
        <v>1.58</v>
      </c>
      <c r="J123" s="124">
        <v>3.496</v>
      </c>
      <c r="K123" s="124">
        <v>5.6829999999999998</v>
      </c>
      <c r="L123" s="124">
        <v>7.8259999999999996</v>
      </c>
      <c r="M123" s="124">
        <v>2.0990000000000002</v>
      </c>
      <c r="N123" s="124">
        <v>4.6100000000000003</v>
      </c>
      <c r="O123" s="124">
        <v>7.6440000000000001</v>
      </c>
      <c r="P123" s="124">
        <v>10.612</v>
      </c>
      <c r="Q123" s="124">
        <v>2.7949999999999999</v>
      </c>
      <c r="R123" s="124">
        <v>5.2309999999999999</v>
      </c>
      <c r="S123" s="124">
        <v>8.0760000000000005</v>
      </c>
      <c r="T123" s="124">
        <v>11.204000000000001</v>
      </c>
      <c r="U123" s="124">
        <v>2.927</v>
      </c>
      <c r="V123" s="124">
        <v>5.9610000000000003</v>
      </c>
      <c r="W123" s="124">
        <v>9.73</v>
      </c>
      <c r="X123" s="124">
        <v>13.426</v>
      </c>
      <c r="Y123" s="124">
        <v>3.359</v>
      </c>
      <c r="Z123" s="124">
        <v>7.02</v>
      </c>
      <c r="AA123" s="124">
        <v>11.19</v>
      </c>
      <c r="AB123" s="124">
        <v>14.962999999999999</v>
      </c>
      <c r="AC123" s="124">
        <v>3.4849999999999999</v>
      </c>
      <c r="AD123" s="124">
        <v>7.0220000000000002</v>
      </c>
      <c r="AE123" s="124">
        <v>11.045999999999999</v>
      </c>
    </row>
    <row r="124" spans="1:39" ht="16" customHeight="1" x14ac:dyDescent="0.25">
      <c r="A124" s="31" t="s">
        <v>165</v>
      </c>
      <c r="B124" s="124">
        <v>-0.80700000000000005</v>
      </c>
      <c r="C124" s="124">
        <v>-0.81399999999999995</v>
      </c>
      <c r="D124" s="124">
        <v>-1.0589999999999999</v>
      </c>
      <c r="E124" s="124">
        <v>-0.27800000000000002</v>
      </c>
      <c r="F124" s="124">
        <v>-0.60899999999999999</v>
      </c>
      <c r="G124" s="124">
        <v>-0.97399999999999998</v>
      </c>
      <c r="H124" s="124">
        <v>-1.321</v>
      </c>
      <c r="I124" s="124">
        <v>-0.28299999999999997</v>
      </c>
      <c r="J124" s="124">
        <v>-0.66200000000000003</v>
      </c>
      <c r="K124" s="124">
        <v>-1.1779999999999999</v>
      </c>
      <c r="L124" s="124">
        <v>-1.6950000000000001</v>
      </c>
      <c r="M124" s="124">
        <v>-0.52400000000000002</v>
      </c>
      <c r="N124" s="124">
        <v>-1.099</v>
      </c>
      <c r="O124" s="124">
        <v>-1.7310000000000001</v>
      </c>
      <c r="P124" s="124">
        <v>-3.2389999999999999</v>
      </c>
      <c r="Q124" s="124">
        <v>-0.81799999999999995</v>
      </c>
      <c r="R124" s="124">
        <v>-1.5840000000000001</v>
      </c>
      <c r="S124" s="124">
        <v>-2.5190000000000001</v>
      </c>
      <c r="T124" s="124">
        <v>-3.5009999999999999</v>
      </c>
      <c r="U124" s="124">
        <v>-0.92400000000000004</v>
      </c>
      <c r="V124" s="124">
        <v>-2.008</v>
      </c>
      <c r="W124" s="124">
        <v>-3.399</v>
      </c>
      <c r="X124" s="124">
        <v>-4.6189999999999998</v>
      </c>
      <c r="Y124" s="124">
        <v>-1.17</v>
      </c>
      <c r="Z124" s="124">
        <v>-2.415</v>
      </c>
      <c r="AA124" s="124">
        <v>-3.988</v>
      </c>
      <c r="AB124" s="124">
        <v>-5.2089999999999996</v>
      </c>
      <c r="AC124" s="124">
        <v>-1.1950000000000001</v>
      </c>
      <c r="AD124" s="124">
        <v>-2.3410000000000002</v>
      </c>
      <c r="AE124" s="124">
        <v>-3.8730000000000002</v>
      </c>
    </row>
    <row r="125" spans="1:39" ht="16" customHeight="1" x14ac:dyDescent="0.3">
      <c r="A125" s="369" t="s">
        <v>164</v>
      </c>
      <c r="B125" s="205">
        <v>1.9550000000000001</v>
      </c>
      <c r="C125" s="205">
        <v>3.3650000000000002</v>
      </c>
      <c r="D125" s="205">
        <v>4.6909999999999998</v>
      </c>
      <c r="E125" s="205">
        <v>1.234</v>
      </c>
      <c r="F125" s="205">
        <v>2.548</v>
      </c>
      <c r="G125" s="205">
        <v>3.9319999999999999</v>
      </c>
      <c r="H125" s="205">
        <v>5.452</v>
      </c>
      <c r="I125" s="205">
        <v>1.2969999999999999</v>
      </c>
      <c r="J125" s="205">
        <v>2.8340000000000001</v>
      </c>
      <c r="K125" s="205">
        <v>4.5049999999999999</v>
      </c>
      <c r="L125" s="205">
        <v>6.1310000000000002</v>
      </c>
      <c r="M125" s="205">
        <v>1.575</v>
      </c>
      <c r="N125" s="205">
        <v>3.5110000000000001</v>
      </c>
      <c r="O125" s="205">
        <v>5.9130000000000003</v>
      </c>
      <c r="P125" s="205">
        <v>7.3730000000000002</v>
      </c>
      <c r="Q125" s="205">
        <v>1.9770000000000001</v>
      </c>
      <c r="R125" s="205">
        <v>3.6469999999999998</v>
      </c>
      <c r="S125" s="205">
        <v>5.5570000000000004</v>
      </c>
      <c r="T125" s="205">
        <v>7.7030000000000003</v>
      </c>
      <c r="U125" s="205">
        <v>2.0030000000000001</v>
      </c>
      <c r="V125" s="205">
        <v>3.9529999999999998</v>
      </c>
      <c r="W125" s="205">
        <v>6.3310000000000004</v>
      </c>
      <c r="X125" s="205">
        <v>8.8070000000000004</v>
      </c>
      <c r="Y125" s="205">
        <v>2.1890000000000001</v>
      </c>
      <c r="Z125" s="205">
        <v>4.6050000000000004</v>
      </c>
      <c r="AA125" s="205">
        <v>7.202</v>
      </c>
      <c r="AB125" s="205">
        <v>9.7539999999999996</v>
      </c>
      <c r="AC125" s="205">
        <v>2.29</v>
      </c>
      <c r="AD125" s="205">
        <v>4.681</v>
      </c>
      <c r="AE125" s="205">
        <v>7.173</v>
      </c>
      <c r="AM125" s="134"/>
    </row>
    <row r="126" spans="1:39" ht="16" customHeight="1" x14ac:dyDescent="0.25">
      <c r="A126" s="370" t="s">
        <v>163</v>
      </c>
      <c r="B126" s="367">
        <v>0</v>
      </c>
      <c r="C126" s="367">
        <v>0</v>
      </c>
      <c r="D126" s="367">
        <v>0</v>
      </c>
      <c r="E126" s="367">
        <v>0</v>
      </c>
      <c r="F126" s="367">
        <v>0</v>
      </c>
      <c r="G126" s="367">
        <v>0</v>
      </c>
      <c r="H126" s="367">
        <v>0</v>
      </c>
      <c r="I126" s="367">
        <v>0</v>
      </c>
      <c r="J126" s="367">
        <v>0</v>
      </c>
      <c r="K126" s="367">
        <v>0</v>
      </c>
      <c r="L126" s="367">
        <v>0</v>
      </c>
      <c r="M126" s="367">
        <v>0</v>
      </c>
      <c r="N126" s="367">
        <v>0</v>
      </c>
      <c r="O126" s="367">
        <v>0</v>
      </c>
      <c r="P126" s="367">
        <v>0</v>
      </c>
      <c r="Q126" s="367">
        <v>0</v>
      </c>
      <c r="R126" s="367">
        <v>0</v>
      </c>
      <c r="S126" s="367">
        <v>0</v>
      </c>
      <c r="T126" s="367">
        <v>0</v>
      </c>
      <c r="U126" s="367">
        <v>0</v>
      </c>
      <c r="V126" s="367">
        <v>0</v>
      </c>
      <c r="W126" s="367">
        <v>0</v>
      </c>
      <c r="X126" s="367">
        <v>0</v>
      </c>
      <c r="Y126" s="367">
        <v>0</v>
      </c>
      <c r="Z126" s="367">
        <v>0</v>
      </c>
      <c r="AA126" s="367">
        <v>0</v>
      </c>
      <c r="AB126" s="367">
        <v>0</v>
      </c>
      <c r="AC126" s="367">
        <v>0</v>
      </c>
      <c r="AD126" s="367">
        <v>0</v>
      </c>
      <c r="AE126" s="367">
        <v>0</v>
      </c>
    </row>
    <row r="127" spans="1:39" ht="16" customHeight="1" x14ac:dyDescent="0.25">
      <c r="A127" s="223" t="s">
        <v>162</v>
      </c>
      <c r="B127" s="204">
        <v>0.23499999999999999</v>
      </c>
      <c r="C127" s="204">
        <v>0.38900000000000001</v>
      </c>
      <c r="D127" s="204">
        <v>0.54600000000000004</v>
      </c>
      <c r="E127" s="204">
        <v>7.3999999999999996E-2</v>
      </c>
      <c r="F127" s="204">
        <v>0.128</v>
      </c>
      <c r="G127" s="204">
        <v>0.20100000000000001</v>
      </c>
      <c r="H127" s="204">
        <v>0.254</v>
      </c>
      <c r="I127" s="204">
        <v>4.8000000000000001E-2</v>
      </c>
      <c r="J127" s="204">
        <v>0.19600000000000001</v>
      </c>
      <c r="K127" s="204">
        <v>0.437</v>
      </c>
      <c r="L127" s="204">
        <v>0.53100000000000003</v>
      </c>
      <c r="M127" s="204">
        <v>7.9000000000000001E-2</v>
      </c>
      <c r="N127" s="204">
        <v>0.20399999999999999</v>
      </c>
      <c r="O127" s="204">
        <v>0.32200000000000001</v>
      </c>
      <c r="P127" s="204">
        <v>0.39700000000000002</v>
      </c>
      <c r="Q127" s="204">
        <v>9.6000000000000002E-2</v>
      </c>
      <c r="R127" s="204">
        <v>0.2</v>
      </c>
      <c r="S127" s="204">
        <v>0.28599999999999998</v>
      </c>
      <c r="T127" s="204">
        <v>0.371</v>
      </c>
      <c r="U127" s="204">
        <v>0.1</v>
      </c>
      <c r="V127" s="204">
        <v>0.26</v>
      </c>
      <c r="W127" s="204">
        <v>0.33100000000000002</v>
      </c>
      <c r="X127" s="204">
        <v>0.47399999999999998</v>
      </c>
      <c r="Y127" s="204">
        <v>0.11799999999999999</v>
      </c>
      <c r="Z127" s="204">
        <v>0.27400000000000002</v>
      </c>
      <c r="AA127" s="204">
        <v>0.48799999999999999</v>
      </c>
      <c r="AB127" s="204">
        <v>0.70099999999999996</v>
      </c>
      <c r="AC127" s="204">
        <v>0.161</v>
      </c>
      <c r="AD127" s="204">
        <v>0.33700000000000002</v>
      </c>
      <c r="AE127" s="204">
        <v>0.55100000000000005</v>
      </c>
    </row>
    <row r="128" spans="1:39" ht="16" customHeight="1" x14ac:dyDescent="0.25">
      <c r="A128" s="223" t="s">
        <v>161</v>
      </c>
      <c r="B128" s="204">
        <v>-0.18</v>
      </c>
      <c r="C128" s="204">
        <v>-0.70099999999999996</v>
      </c>
      <c r="D128" s="204">
        <v>-1.024</v>
      </c>
      <c r="E128" s="204">
        <v>-0.28999999999999998</v>
      </c>
      <c r="F128" s="204">
        <v>-0.55100000000000005</v>
      </c>
      <c r="G128" s="204">
        <v>-0.81699999999999995</v>
      </c>
      <c r="H128" s="204">
        <v>-1.095</v>
      </c>
      <c r="I128" s="204">
        <v>-0.33</v>
      </c>
      <c r="J128" s="204">
        <v>-0.71199999999999997</v>
      </c>
      <c r="K128" s="204">
        <v>-1.133</v>
      </c>
      <c r="L128" s="204">
        <v>-1.6279999999999999</v>
      </c>
      <c r="M128" s="204">
        <v>-0.33500000000000002</v>
      </c>
      <c r="N128" s="204">
        <v>-0.69199999999999995</v>
      </c>
      <c r="O128" s="204">
        <v>-1.2</v>
      </c>
      <c r="P128" s="204">
        <v>-1.931</v>
      </c>
      <c r="Q128" s="204">
        <v>-0.73399999999999999</v>
      </c>
      <c r="R128" s="204">
        <v>-0.82899999999999996</v>
      </c>
      <c r="S128" s="204">
        <v>-1.232</v>
      </c>
      <c r="T128" s="204">
        <v>-1.6819999999999999</v>
      </c>
      <c r="U128" s="204">
        <v>-0.45600000000000002</v>
      </c>
      <c r="V128" s="204">
        <v>-0.93700000000000006</v>
      </c>
      <c r="W128" s="204">
        <v>-1.423</v>
      </c>
      <c r="X128" s="204">
        <v>-1.907</v>
      </c>
      <c r="Y128" s="204">
        <v>-0.49</v>
      </c>
      <c r="Z128" s="204">
        <v>-0.92700000000000005</v>
      </c>
      <c r="AA128" s="204">
        <v>-1.409</v>
      </c>
      <c r="AB128" s="204">
        <v>-1.9079999999999999</v>
      </c>
      <c r="AC128" s="204">
        <v>-0.52500000000000002</v>
      </c>
      <c r="AD128" s="204">
        <v>-1.0269999999999999</v>
      </c>
      <c r="AE128" s="204">
        <v>-1.5569999999999999</v>
      </c>
    </row>
    <row r="129" spans="1:39" ht="16" customHeight="1" x14ac:dyDescent="0.3">
      <c r="A129" s="371" t="s">
        <v>160</v>
      </c>
      <c r="B129" s="206">
        <v>13.72</v>
      </c>
      <c r="C129" s="206">
        <v>20.695</v>
      </c>
      <c r="D129" s="206">
        <v>27.757999999999999</v>
      </c>
      <c r="E129" s="206">
        <v>6.9729999999999999</v>
      </c>
      <c r="F129" s="206">
        <v>14.170999999999999</v>
      </c>
      <c r="G129" s="206">
        <v>21.536000000000001</v>
      </c>
      <c r="H129" s="206">
        <v>29.082000000000001</v>
      </c>
      <c r="I129" s="206">
        <v>7.1980000000000004</v>
      </c>
      <c r="J129" s="206">
        <v>15.246</v>
      </c>
      <c r="K129" s="206">
        <v>23.893999999999998</v>
      </c>
      <c r="L129" s="206">
        <v>32.405999999999999</v>
      </c>
      <c r="M129" s="206">
        <v>8.7029999999999994</v>
      </c>
      <c r="N129" s="206">
        <v>18.143999999999998</v>
      </c>
      <c r="O129" s="206">
        <v>28.068999999999999</v>
      </c>
      <c r="P129" s="206">
        <v>36.853000000000002</v>
      </c>
      <c r="Q129" s="206">
        <v>9.4930000000000003</v>
      </c>
      <c r="R129" s="206">
        <v>19.111999999999998</v>
      </c>
      <c r="S129" s="206">
        <v>28.882000000000001</v>
      </c>
      <c r="T129" s="206">
        <v>38.677999999999997</v>
      </c>
      <c r="U129" s="206">
        <v>9.7260000000000009</v>
      </c>
      <c r="V129" s="206">
        <v>19.82</v>
      </c>
      <c r="W129" s="206">
        <v>30.475000000000001</v>
      </c>
      <c r="X129" s="206">
        <v>41.832999999999998</v>
      </c>
      <c r="Y129" s="206">
        <v>11.144</v>
      </c>
      <c r="Z129" s="206">
        <v>23.314</v>
      </c>
      <c r="AA129" s="206">
        <v>35.671999999999997</v>
      </c>
      <c r="AB129" s="206">
        <v>48.390999999999998</v>
      </c>
      <c r="AC129" s="206">
        <v>12.648</v>
      </c>
      <c r="AD129" s="206">
        <v>26.277000000000001</v>
      </c>
      <c r="AE129" s="206">
        <v>40.546999999999997</v>
      </c>
      <c r="AM129" s="134"/>
    </row>
    <row r="130" spans="1:39" ht="16" customHeight="1" x14ac:dyDescent="0.25">
      <c r="A130" s="31" t="s">
        <v>245</v>
      </c>
      <c r="B130" s="124">
        <v>-2.8519999999999999</v>
      </c>
      <c r="C130" s="124">
        <v>-4.3559999999999999</v>
      </c>
      <c r="D130" s="124">
        <v>-5.79</v>
      </c>
      <c r="E130" s="124">
        <v>-1.2629999999999999</v>
      </c>
      <c r="F130" s="124">
        <v>-2.7730000000000001</v>
      </c>
      <c r="G130" s="124">
        <v>-4.1740000000000004</v>
      </c>
      <c r="H130" s="124">
        <v>-5.6529999999999996</v>
      </c>
      <c r="I130" s="124">
        <v>-1.514</v>
      </c>
      <c r="J130" s="124">
        <v>-3.113</v>
      </c>
      <c r="K130" s="124">
        <v>-4.407</v>
      </c>
      <c r="L130" s="124">
        <v>-5.9610000000000003</v>
      </c>
      <c r="M130" s="124">
        <v>-1.49</v>
      </c>
      <c r="N130" s="124">
        <v>-3.0950000000000002</v>
      </c>
      <c r="O130" s="124">
        <v>-4.6849999999999996</v>
      </c>
      <c r="P130" s="124">
        <v>-6.21</v>
      </c>
      <c r="Q130" s="124">
        <v>-1.6759999999999999</v>
      </c>
      <c r="R130" s="124">
        <v>-3.1920000000000002</v>
      </c>
      <c r="S130" s="124">
        <v>-4.6340000000000003</v>
      </c>
      <c r="T130" s="124">
        <v>-6.1580000000000004</v>
      </c>
      <c r="U130" s="124">
        <v>-1.66</v>
      </c>
      <c r="V130" s="124">
        <v>-3.32</v>
      </c>
      <c r="W130" s="124">
        <v>-4.9820000000000002</v>
      </c>
      <c r="X130" s="124">
        <v>-6.85</v>
      </c>
      <c r="Y130" s="124">
        <v>-1.827</v>
      </c>
      <c r="Z130" s="124">
        <v>-3.65</v>
      </c>
      <c r="AA130" s="124">
        <v>-5.476</v>
      </c>
      <c r="AB130" s="124">
        <v>-7.45</v>
      </c>
      <c r="AC130" s="124">
        <v>-2.0499999999999998</v>
      </c>
      <c r="AD130" s="124">
        <v>-4.3360000000000003</v>
      </c>
      <c r="AE130" s="124">
        <v>-6.4210000000000003</v>
      </c>
    </row>
    <row r="131" spans="1:39" ht="16" customHeight="1" x14ac:dyDescent="0.25">
      <c r="A131" s="31" t="s">
        <v>244</v>
      </c>
      <c r="B131" s="124">
        <v>-1.9510000000000001</v>
      </c>
      <c r="C131" s="124">
        <v>-3.0230000000000001</v>
      </c>
      <c r="D131" s="124">
        <v>-4.2770000000000001</v>
      </c>
      <c r="E131" s="124">
        <v>-1.0880000000000001</v>
      </c>
      <c r="F131" s="124">
        <v>-2.129</v>
      </c>
      <c r="G131" s="124">
        <v>-3.214</v>
      </c>
      <c r="H131" s="124">
        <v>-4.4420000000000002</v>
      </c>
      <c r="I131" s="124">
        <v>-1.08</v>
      </c>
      <c r="J131" s="124">
        <v>-2.2719999999999998</v>
      </c>
      <c r="K131" s="124">
        <v>-3.4129999999999998</v>
      </c>
      <c r="L131" s="124">
        <v>-4.6619999999999999</v>
      </c>
      <c r="M131" s="124">
        <v>-1.0609999999999999</v>
      </c>
      <c r="N131" s="124">
        <v>-2.1349999999999998</v>
      </c>
      <c r="O131" s="124">
        <v>-3.4140000000000001</v>
      </c>
      <c r="P131" s="124">
        <v>-3.8050000000000002</v>
      </c>
      <c r="Q131" s="124">
        <v>-0.96299999999999997</v>
      </c>
      <c r="R131" s="124">
        <v>-1.825</v>
      </c>
      <c r="S131" s="124">
        <v>-2.9289999999999998</v>
      </c>
      <c r="T131" s="124">
        <v>-4.101</v>
      </c>
      <c r="U131" s="124">
        <v>-1.028</v>
      </c>
      <c r="V131" s="124">
        <v>-2.1429999999999998</v>
      </c>
      <c r="W131" s="124">
        <v>-3.2829999999999999</v>
      </c>
      <c r="X131" s="124">
        <v>-4.4539999999999997</v>
      </c>
      <c r="Y131" s="124">
        <v>-1.1120000000000001</v>
      </c>
      <c r="Z131" s="124">
        <v>-2.2919999999999998</v>
      </c>
      <c r="AA131" s="124">
        <v>-3.407</v>
      </c>
      <c r="AB131" s="124">
        <v>-4.6829999999999998</v>
      </c>
      <c r="AC131" s="124">
        <v>-1.2689999999999999</v>
      </c>
      <c r="AD131" s="124">
        <v>-2.5419999999999998</v>
      </c>
      <c r="AE131" s="124">
        <v>-3.8530000000000002</v>
      </c>
    </row>
    <row r="132" spans="1:39" ht="16" customHeight="1" x14ac:dyDescent="0.25">
      <c r="A132" s="31" t="s">
        <v>157</v>
      </c>
      <c r="B132" s="124">
        <v>-0.53200000000000003</v>
      </c>
      <c r="C132" s="124">
        <v>-0.78800000000000003</v>
      </c>
      <c r="D132" s="124">
        <v>-1.0509999999999999</v>
      </c>
      <c r="E132" s="124">
        <v>-0.27500000000000002</v>
      </c>
      <c r="F132" s="124">
        <v>-0.55700000000000005</v>
      </c>
      <c r="G132" s="124">
        <v>-0.83499999999999996</v>
      </c>
      <c r="H132" s="124">
        <v>-1.147</v>
      </c>
      <c r="I132" s="124">
        <v>-0.30199999999999999</v>
      </c>
      <c r="J132" s="124">
        <v>-0.59699999999999998</v>
      </c>
      <c r="K132" s="124">
        <v>-0.89400000000000002</v>
      </c>
      <c r="L132" s="124">
        <v>-1.1779999999999999</v>
      </c>
      <c r="M132" s="124">
        <v>-0.44600000000000001</v>
      </c>
      <c r="N132" s="124">
        <v>-0.89100000000000001</v>
      </c>
      <c r="O132" s="124">
        <v>-1.3420000000000001</v>
      </c>
      <c r="P132" s="124">
        <v>-1.7809999999999999</v>
      </c>
      <c r="Q132" s="124">
        <v>-0.47899999999999998</v>
      </c>
      <c r="R132" s="124">
        <v>-0.97699999999999998</v>
      </c>
      <c r="S132" s="124">
        <v>-1.5149999999999999</v>
      </c>
      <c r="T132" s="124">
        <v>-2.0299999999999998</v>
      </c>
      <c r="U132" s="124">
        <v>-0.56100000000000005</v>
      </c>
      <c r="V132" s="124">
        <v>-1.1299999999999999</v>
      </c>
      <c r="W132" s="124">
        <v>-1.6930000000000001</v>
      </c>
      <c r="X132" s="124">
        <v>-2.242</v>
      </c>
      <c r="Y132" s="124">
        <v>-0.56000000000000005</v>
      </c>
      <c r="Z132" s="124">
        <v>-1.1240000000000001</v>
      </c>
      <c r="AA132" s="124">
        <v>-1.696</v>
      </c>
      <c r="AB132" s="124">
        <v>-2.2149999999999999</v>
      </c>
      <c r="AC132" s="124">
        <v>-0.53200000000000003</v>
      </c>
      <c r="AD132" s="124">
        <v>-1.0760000000000001</v>
      </c>
      <c r="AE132" s="124">
        <v>-1.6060000000000001</v>
      </c>
    </row>
    <row r="133" spans="1:39" ht="16" customHeight="1" x14ac:dyDescent="0.3">
      <c r="A133" s="371" t="s">
        <v>156</v>
      </c>
      <c r="B133" s="206">
        <v>-5.335</v>
      </c>
      <c r="C133" s="206">
        <v>-8.1669999999999998</v>
      </c>
      <c r="D133" s="206">
        <v>-11.118</v>
      </c>
      <c r="E133" s="206">
        <v>-2.6259999999999999</v>
      </c>
      <c r="F133" s="206">
        <v>-5.4589999999999996</v>
      </c>
      <c r="G133" s="206">
        <v>-8.2230000000000008</v>
      </c>
      <c r="H133" s="206">
        <v>-11.242000000000001</v>
      </c>
      <c r="I133" s="206">
        <v>-2.8959999999999999</v>
      </c>
      <c r="J133" s="206">
        <v>-5.9820000000000002</v>
      </c>
      <c r="K133" s="206">
        <v>-8.7140000000000004</v>
      </c>
      <c r="L133" s="206">
        <v>-11.801</v>
      </c>
      <c r="M133" s="206">
        <v>-2.9969999999999999</v>
      </c>
      <c r="N133" s="206">
        <v>-6.1210000000000004</v>
      </c>
      <c r="O133" s="206">
        <v>-9.4410000000000007</v>
      </c>
      <c r="P133" s="206">
        <v>-11.795999999999999</v>
      </c>
      <c r="Q133" s="206">
        <v>-3.1179999999999999</v>
      </c>
      <c r="R133" s="206">
        <v>-5.9939999999999998</v>
      </c>
      <c r="S133" s="206">
        <v>-9.0779999999999994</v>
      </c>
      <c r="T133" s="206">
        <v>-12.289</v>
      </c>
      <c r="U133" s="206">
        <v>-3.2490000000000001</v>
      </c>
      <c r="V133" s="206">
        <v>-6.593</v>
      </c>
      <c r="W133" s="206">
        <v>-9.9580000000000002</v>
      </c>
      <c r="X133" s="206">
        <v>-13.545999999999999</v>
      </c>
      <c r="Y133" s="206">
        <v>-3.4990000000000001</v>
      </c>
      <c r="Z133" s="206">
        <v>-7.0659999999999998</v>
      </c>
      <c r="AA133" s="206">
        <v>-10.579000000000001</v>
      </c>
      <c r="AB133" s="206">
        <v>-14.348000000000001</v>
      </c>
      <c r="AC133" s="206">
        <v>-3.851</v>
      </c>
      <c r="AD133" s="206">
        <v>-7.9539999999999997</v>
      </c>
      <c r="AE133" s="206">
        <v>-11.88</v>
      </c>
      <c r="AM133" s="134"/>
    </row>
    <row r="134" spans="1:39" ht="16" customHeight="1" x14ac:dyDescent="0.3">
      <c r="A134" s="372" t="s">
        <v>155</v>
      </c>
      <c r="B134" s="150">
        <v>8.3849999999999998</v>
      </c>
      <c r="C134" s="150">
        <v>12.528</v>
      </c>
      <c r="D134" s="150">
        <v>16.64</v>
      </c>
      <c r="E134" s="150">
        <v>4.3470000000000004</v>
      </c>
      <c r="F134" s="150">
        <v>8.7119999999999997</v>
      </c>
      <c r="G134" s="150">
        <v>13.313000000000001</v>
      </c>
      <c r="H134" s="150">
        <v>17.84</v>
      </c>
      <c r="I134" s="150">
        <v>4.3019999999999996</v>
      </c>
      <c r="J134" s="150">
        <v>9.2639999999999993</v>
      </c>
      <c r="K134" s="150">
        <v>15.18</v>
      </c>
      <c r="L134" s="150">
        <v>20.605</v>
      </c>
      <c r="M134" s="150">
        <v>5.7060000000000004</v>
      </c>
      <c r="N134" s="150">
        <v>12.023</v>
      </c>
      <c r="O134" s="150">
        <v>18.628</v>
      </c>
      <c r="P134" s="150">
        <v>25.056999999999999</v>
      </c>
      <c r="Q134" s="150">
        <v>6.375</v>
      </c>
      <c r="R134" s="150">
        <v>13.118</v>
      </c>
      <c r="S134" s="150">
        <v>19.803999999999998</v>
      </c>
      <c r="T134" s="150">
        <v>26.388999999999999</v>
      </c>
      <c r="U134" s="150">
        <v>6.4770000000000003</v>
      </c>
      <c r="V134" s="150">
        <v>13.227</v>
      </c>
      <c r="W134" s="150">
        <v>20.516999999999999</v>
      </c>
      <c r="X134" s="150">
        <v>28.286999999999999</v>
      </c>
      <c r="Y134" s="150">
        <v>7.6449999999999996</v>
      </c>
      <c r="Z134" s="150">
        <v>16.248000000000001</v>
      </c>
      <c r="AA134" s="150">
        <v>25.093</v>
      </c>
      <c r="AB134" s="150">
        <v>34.042999999999999</v>
      </c>
      <c r="AC134" s="150">
        <v>8.7970000000000006</v>
      </c>
      <c r="AD134" s="150">
        <v>18.323</v>
      </c>
      <c r="AE134" s="150">
        <v>28.667000000000002</v>
      </c>
      <c r="AM134" s="134"/>
    </row>
    <row r="135" spans="1:39" ht="16" customHeight="1" x14ac:dyDescent="0.25">
      <c r="A135" s="31" t="s">
        <v>154</v>
      </c>
      <c r="B135" s="124">
        <v>-1.772</v>
      </c>
      <c r="C135" s="124">
        <v>-2.0990000000000002</v>
      </c>
      <c r="D135" s="124">
        <v>-3.08</v>
      </c>
      <c r="E135" s="124">
        <v>0.49</v>
      </c>
      <c r="F135" s="124">
        <v>9.7000000000000003E-2</v>
      </c>
      <c r="G135" s="124">
        <v>-0.94799999999999995</v>
      </c>
      <c r="H135" s="124">
        <v>-1.976</v>
      </c>
      <c r="I135" s="124">
        <v>-1.2E-2</v>
      </c>
      <c r="J135" s="124">
        <v>-0.63500000000000001</v>
      </c>
      <c r="K135" s="124">
        <v>-1.9610000000000001</v>
      </c>
      <c r="L135" s="124">
        <v>-3.8069999999999999</v>
      </c>
      <c r="M135" s="124">
        <v>-0.17299999999999999</v>
      </c>
      <c r="N135" s="124">
        <v>-0.85599999999999998</v>
      </c>
      <c r="O135" s="124">
        <v>-1.34</v>
      </c>
      <c r="P135" s="124">
        <v>-1.9910000000000001</v>
      </c>
      <c r="Q135" s="124">
        <v>-3.4359999999999999</v>
      </c>
      <c r="R135" s="124">
        <v>-3.7519999999999998</v>
      </c>
      <c r="S135" s="124">
        <v>-7.5170000000000003</v>
      </c>
      <c r="T135" s="124">
        <v>-11.282</v>
      </c>
      <c r="U135" s="124">
        <v>-0.11600000000000001</v>
      </c>
      <c r="V135" s="124">
        <v>0.53700000000000003</v>
      </c>
      <c r="W135" s="124">
        <v>0.41499999999999998</v>
      </c>
      <c r="X135" s="124">
        <v>-1.0509999999999999</v>
      </c>
      <c r="Y135" s="124">
        <v>0.69399999999999995</v>
      </c>
      <c r="Z135" s="124">
        <v>2.3050000000000002</v>
      </c>
      <c r="AA135" s="124">
        <v>2.298</v>
      </c>
      <c r="AB135" s="124">
        <v>2.0419999999999998</v>
      </c>
      <c r="AC135" s="124">
        <v>0.74199999999999999</v>
      </c>
      <c r="AD135" s="124">
        <v>2.7549999999999999</v>
      </c>
      <c r="AE135" s="124">
        <v>1.9239999999999999</v>
      </c>
    </row>
    <row r="136" spans="1:39" ht="16" customHeight="1" x14ac:dyDescent="0.25">
      <c r="A136" s="31" t="s">
        <v>152</v>
      </c>
      <c r="B136" s="124">
        <v>-0.40799999999999997</v>
      </c>
      <c r="C136" s="124">
        <v>-0.90800000000000003</v>
      </c>
      <c r="D136" s="124">
        <v>-1.008</v>
      </c>
      <c r="E136" s="124">
        <v>0</v>
      </c>
      <c r="F136" s="124">
        <v>-0.16800000000000001</v>
      </c>
      <c r="G136" s="124">
        <v>-0.22600000000000001</v>
      </c>
      <c r="H136" s="124">
        <v>-0.2</v>
      </c>
      <c r="I136" s="124">
        <v>-0.29899999999999999</v>
      </c>
      <c r="J136" s="124">
        <v>-0.43</v>
      </c>
      <c r="K136" s="124">
        <v>-0.84899999999999998</v>
      </c>
      <c r="L136" s="124">
        <v>1.4999999999999999E-2</v>
      </c>
      <c r="M136" s="124">
        <v>-0.19</v>
      </c>
      <c r="N136" s="124">
        <v>-0.59399999999999997</v>
      </c>
      <c r="O136" s="124">
        <v>-0.70899999999999996</v>
      </c>
      <c r="P136" s="124">
        <v>-1.0780000000000001</v>
      </c>
      <c r="Q136" s="124">
        <v>-4.4999999999999998E-2</v>
      </c>
      <c r="R136" s="124">
        <v>-4.4999999999999998E-2</v>
      </c>
      <c r="S136" s="124">
        <v>-4.3999999999999997E-2</v>
      </c>
      <c r="T136" s="124">
        <v>-6.3E-2</v>
      </c>
      <c r="U136" s="124">
        <v>0</v>
      </c>
      <c r="V136" s="124">
        <v>1.0999999999999999E-2</v>
      </c>
      <c r="W136" s="124">
        <v>5.0000000000000001E-3</v>
      </c>
      <c r="X136" s="124">
        <v>-1.2999999999999999E-2</v>
      </c>
      <c r="Y136" s="124">
        <v>0.01</v>
      </c>
      <c r="Z136" s="124">
        <v>6.0000000000000001E-3</v>
      </c>
      <c r="AA136" s="124">
        <v>0.01</v>
      </c>
      <c r="AB136" s="124">
        <v>0.01</v>
      </c>
      <c r="AC136" s="124">
        <v>-0.1</v>
      </c>
      <c r="AD136" s="124">
        <v>-0.1</v>
      </c>
      <c r="AE136" s="124">
        <v>-7.9000000000000001E-2</v>
      </c>
    </row>
    <row r="137" spans="1:39" ht="16" customHeight="1" x14ac:dyDescent="0.3">
      <c r="A137" s="372" t="s">
        <v>150</v>
      </c>
      <c r="B137" s="150">
        <v>6.2050000000000001</v>
      </c>
      <c r="C137" s="150">
        <v>9.5210000000000008</v>
      </c>
      <c r="D137" s="150">
        <v>12.552</v>
      </c>
      <c r="E137" s="150">
        <v>4.8369999999999997</v>
      </c>
      <c r="F137" s="150">
        <v>8.641</v>
      </c>
      <c r="G137" s="150">
        <v>12.138999999999999</v>
      </c>
      <c r="H137" s="150">
        <v>15.664</v>
      </c>
      <c r="I137" s="150">
        <v>3.9910000000000001</v>
      </c>
      <c r="J137" s="150">
        <v>8.1989999999999998</v>
      </c>
      <c r="K137" s="150">
        <v>12.37</v>
      </c>
      <c r="L137" s="150">
        <v>16.812999999999999</v>
      </c>
      <c r="M137" s="150">
        <v>5.343</v>
      </c>
      <c r="N137" s="150">
        <v>10.573</v>
      </c>
      <c r="O137" s="150">
        <v>16.579000000000001</v>
      </c>
      <c r="P137" s="150">
        <v>21.988</v>
      </c>
      <c r="Q137" s="150">
        <v>2.8940000000000001</v>
      </c>
      <c r="R137" s="150">
        <v>9.3209999999999997</v>
      </c>
      <c r="S137" s="150">
        <v>12.243</v>
      </c>
      <c r="T137" s="150">
        <v>15.044</v>
      </c>
      <c r="U137" s="150">
        <v>6.3609999999999998</v>
      </c>
      <c r="V137" s="150">
        <v>13.775</v>
      </c>
      <c r="W137" s="150">
        <v>20.937000000000001</v>
      </c>
      <c r="X137" s="150">
        <v>27.222999999999999</v>
      </c>
      <c r="Y137" s="150">
        <v>8.3490000000000002</v>
      </c>
      <c r="Z137" s="150">
        <v>18.559000000000001</v>
      </c>
      <c r="AA137" s="150">
        <v>27.401</v>
      </c>
      <c r="AB137" s="150">
        <v>36.094999999999999</v>
      </c>
      <c r="AC137" s="150">
        <v>9.4390000000000001</v>
      </c>
      <c r="AD137" s="150">
        <v>20.978000000000002</v>
      </c>
      <c r="AE137" s="150">
        <v>30.512</v>
      </c>
      <c r="AM137" s="134"/>
    </row>
    <row r="138" spans="1:39" ht="16" customHeight="1" x14ac:dyDescent="0.25">
      <c r="A138" s="31" t="s">
        <v>149</v>
      </c>
      <c r="B138" s="124">
        <v>-0.622</v>
      </c>
      <c r="C138" s="124">
        <v>-0.94</v>
      </c>
      <c r="D138" s="124">
        <v>-1.2889999999999999</v>
      </c>
      <c r="E138" s="124">
        <v>-0.38700000000000001</v>
      </c>
      <c r="F138" s="124">
        <v>-0.76800000000000002</v>
      </c>
      <c r="G138" s="124">
        <v>-1.145</v>
      </c>
      <c r="H138" s="124">
        <v>-1.4670000000000001</v>
      </c>
      <c r="I138" s="124">
        <v>-0.374</v>
      </c>
      <c r="J138" s="124">
        <v>-0.80100000000000005</v>
      </c>
      <c r="K138" s="124">
        <v>-1.1950000000000001</v>
      </c>
      <c r="L138" s="124">
        <v>-1.9770000000000001</v>
      </c>
      <c r="M138" s="124">
        <v>-0.55600000000000005</v>
      </c>
      <c r="N138" s="124">
        <v>-1.05</v>
      </c>
      <c r="O138" s="124">
        <v>-1.7490000000000001</v>
      </c>
      <c r="P138" s="124">
        <v>-2.4430000000000001</v>
      </c>
      <c r="Q138" s="124">
        <v>-0.32700000000000001</v>
      </c>
      <c r="R138" s="124">
        <v>-1.0449999999999999</v>
      </c>
      <c r="S138" s="124">
        <v>-1.41</v>
      </c>
      <c r="T138" s="124">
        <v>-1.71</v>
      </c>
      <c r="U138" s="124">
        <v>-0.65600000000000003</v>
      </c>
      <c r="V138" s="124">
        <v>-1.409</v>
      </c>
      <c r="W138" s="124">
        <v>-2.1539999999999999</v>
      </c>
      <c r="X138" s="124">
        <v>-2.7869999999999999</v>
      </c>
      <c r="Y138" s="124">
        <v>-0.83399999999999996</v>
      </c>
      <c r="Z138" s="124">
        <v>-1.8839999999999999</v>
      </c>
      <c r="AA138" s="124">
        <v>-2.7869999999999999</v>
      </c>
      <c r="AB138" s="124">
        <v>-3.6930000000000001</v>
      </c>
      <c r="AC138" s="124">
        <v>-0.93400000000000005</v>
      </c>
      <c r="AD138" s="124">
        <v>-2.1850000000000001</v>
      </c>
      <c r="AE138" s="124">
        <v>-3.2</v>
      </c>
    </row>
    <row r="139" spans="1:39" ht="16" customHeight="1" x14ac:dyDescent="0.25">
      <c r="A139" s="373" t="s">
        <v>243</v>
      </c>
      <c r="B139" s="203">
        <v>5.5830000000000002</v>
      </c>
      <c r="C139" s="203">
        <v>8.5809999999999995</v>
      </c>
      <c r="D139" s="203">
        <v>11.263</v>
      </c>
      <c r="E139" s="203">
        <v>4.45</v>
      </c>
      <c r="F139" s="203">
        <v>7.8730000000000002</v>
      </c>
      <c r="G139" s="203">
        <v>10.994</v>
      </c>
      <c r="H139" s="203">
        <v>14.196999999999999</v>
      </c>
      <c r="I139" s="203">
        <v>3.617</v>
      </c>
      <c r="J139" s="203">
        <v>7.3979999999999997</v>
      </c>
      <c r="K139" s="203">
        <v>11.175000000000001</v>
      </c>
      <c r="L139" s="203">
        <v>14.836</v>
      </c>
      <c r="M139" s="203">
        <v>4.7869999999999999</v>
      </c>
      <c r="N139" s="203">
        <v>9.5229999999999997</v>
      </c>
      <c r="O139" s="203">
        <v>14.83</v>
      </c>
      <c r="P139" s="203">
        <v>19.545000000000002</v>
      </c>
      <c r="Q139" s="203">
        <v>2.5670000000000002</v>
      </c>
      <c r="R139" s="203">
        <v>8.2759999999999998</v>
      </c>
      <c r="S139" s="203">
        <v>10.833</v>
      </c>
      <c r="T139" s="203">
        <v>13.334</v>
      </c>
      <c r="U139" s="203">
        <v>5.7050000000000001</v>
      </c>
      <c r="V139" s="203">
        <v>12.366</v>
      </c>
      <c r="W139" s="203">
        <v>18.783000000000001</v>
      </c>
      <c r="X139" s="203">
        <v>24.436</v>
      </c>
      <c r="Y139" s="203">
        <v>7.5149999999999997</v>
      </c>
      <c r="Z139" s="203">
        <v>16.675000000000001</v>
      </c>
      <c r="AA139" s="203">
        <v>24.614000000000001</v>
      </c>
      <c r="AB139" s="203">
        <v>32.402000000000001</v>
      </c>
      <c r="AC139" s="203">
        <v>8.5050000000000008</v>
      </c>
      <c r="AD139" s="203">
        <v>18.792999999999999</v>
      </c>
      <c r="AE139" s="203">
        <v>27.312000000000001</v>
      </c>
    </row>
    <row r="140" spans="1:39" ht="16"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row>
    <row r="141" spans="1:39" ht="16"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row>
    <row r="142" spans="1:39" ht="25.5" customHeight="1" x14ac:dyDescent="0.25">
      <c r="A142" s="208" t="s">
        <v>349</v>
      </c>
      <c r="B142" s="143" t="s">
        <v>25</v>
      </c>
      <c r="C142" s="143" t="s">
        <v>26</v>
      </c>
      <c r="D142" s="143" t="s">
        <v>27</v>
      </c>
      <c r="E142" s="143" t="s">
        <v>28</v>
      </c>
      <c r="F142" s="143" t="s">
        <v>29</v>
      </c>
      <c r="G142" s="143" t="s">
        <v>30</v>
      </c>
      <c r="H142" s="143" t="s">
        <v>31</v>
      </c>
      <c r="I142" s="143" t="s">
        <v>32</v>
      </c>
      <c r="J142" s="143" t="s">
        <v>33</v>
      </c>
      <c r="K142" s="143" t="s">
        <v>34</v>
      </c>
      <c r="L142" s="143" t="s">
        <v>35</v>
      </c>
      <c r="M142" s="143" t="s">
        <v>38</v>
      </c>
      <c r="N142" s="143" t="s">
        <v>42</v>
      </c>
      <c r="O142" s="143" t="s">
        <v>44</v>
      </c>
      <c r="P142" s="143" t="s">
        <v>109</v>
      </c>
      <c r="Q142" s="143" t="s">
        <v>142</v>
      </c>
      <c r="R142" s="143" t="s">
        <v>141</v>
      </c>
      <c r="S142" s="143" t="s">
        <v>140</v>
      </c>
      <c r="T142" s="143" t="s">
        <v>139</v>
      </c>
      <c r="U142" s="143" t="s">
        <v>295</v>
      </c>
      <c r="V142" s="143" t="s">
        <v>316</v>
      </c>
      <c r="W142" s="143" t="s">
        <v>318</v>
      </c>
      <c r="X142" s="143" t="s">
        <v>322</v>
      </c>
      <c r="Y142" s="143" t="s">
        <v>336</v>
      </c>
      <c r="Z142" s="143" t="s">
        <v>350</v>
      </c>
      <c r="AA142" s="143" t="s">
        <v>363</v>
      </c>
      <c r="AB142" s="143" t="s">
        <v>369</v>
      </c>
      <c r="AC142" s="143" t="s">
        <v>374</v>
      </c>
      <c r="AD142" s="143" t="s">
        <v>377</v>
      </c>
      <c r="AE142" s="143" t="s">
        <v>402</v>
      </c>
    </row>
    <row r="143" spans="1:39" ht="16" customHeight="1" x14ac:dyDescent="0.25">
      <c r="A143" s="31" t="s">
        <v>169</v>
      </c>
      <c r="B143" s="374" t="s">
        <v>40</v>
      </c>
      <c r="C143" s="374" t="s">
        <v>40</v>
      </c>
      <c r="D143" s="374" t="s">
        <v>40</v>
      </c>
      <c r="E143" s="374" t="s">
        <v>40</v>
      </c>
      <c r="F143" s="374" t="s">
        <v>40</v>
      </c>
      <c r="G143" s="374" t="s">
        <v>40</v>
      </c>
      <c r="H143" s="374" t="s">
        <v>40</v>
      </c>
      <c r="I143" s="374" t="s">
        <v>40</v>
      </c>
      <c r="J143" s="374" t="s">
        <v>40</v>
      </c>
      <c r="K143" s="374" t="s">
        <v>40</v>
      </c>
      <c r="L143" s="374" t="s">
        <v>40</v>
      </c>
      <c r="M143" s="374" t="s">
        <v>40</v>
      </c>
      <c r="N143" s="374" t="s">
        <v>40</v>
      </c>
      <c r="O143" s="374" t="s">
        <v>40</v>
      </c>
      <c r="P143" s="374" t="s">
        <v>40</v>
      </c>
      <c r="Q143" s="374" t="s">
        <v>40</v>
      </c>
      <c r="R143" s="374" t="s">
        <v>40</v>
      </c>
      <c r="S143" s="374" t="s">
        <v>40</v>
      </c>
      <c r="T143" s="374" t="s">
        <v>40</v>
      </c>
      <c r="U143" s="124">
        <v>23.69</v>
      </c>
      <c r="V143" s="124">
        <v>48.536999999999999</v>
      </c>
      <c r="W143" s="124">
        <v>74.114999999999995</v>
      </c>
      <c r="X143" s="124">
        <v>98.713999999999999</v>
      </c>
      <c r="Y143" s="124">
        <v>24.391999999999999</v>
      </c>
      <c r="Z143" s="124">
        <v>54.984999999999999</v>
      </c>
      <c r="AA143" s="124">
        <v>90.852999999999994</v>
      </c>
      <c r="AB143" s="124">
        <v>132.50800000000001</v>
      </c>
      <c r="AC143" s="124">
        <v>49.311999999999998</v>
      </c>
      <c r="AD143" s="124">
        <v>105.483</v>
      </c>
      <c r="AE143" s="124">
        <v>168.215</v>
      </c>
    </row>
    <row r="144" spans="1:39" ht="16" customHeight="1" x14ac:dyDescent="0.25">
      <c r="A144" s="31" t="s">
        <v>168</v>
      </c>
      <c r="B144" s="374" t="s">
        <v>40</v>
      </c>
      <c r="C144" s="374" t="s">
        <v>40</v>
      </c>
      <c r="D144" s="374" t="s">
        <v>40</v>
      </c>
      <c r="E144" s="374" t="s">
        <v>40</v>
      </c>
      <c r="F144" s="374" t="s">
        <v>40</v>
      </c>
      <c r="G144" s="374" t="s">
        <v>40</v>
      </c>
      <c r="H144" s="374" t="s">
        <v>40</v>
      </c>
      <c r="I144" s="374" t="s">
        <v>40</v>
      </c>
      <c r="J144" s="374" t="s">
        <v>40</v>
      </c>
      <c r="K144" s="374" t="s">
        <v>40</v>
      </c>
      <c r="L144" s="374" t="s">
        <v>40</v>
      </c>
      <c r="M144" s="374" t="s">
        <v>40</v>
      </c>
      <c r="N144" s="374" t="s">
        <v>40</v>
      </c>
      <c r="O144" s="374" t="s">
        <v>40</v>
      </c>
      <c r="P144" s="374" t="s">
        <v>40</v>
      </c>
      <c r="Q144" s="374" t="s">
        <v>40</v>
      </c>
      <c r="R144" s="374" t="s">
        <v>40</v>
      </c>
      <c r="S144" s="374" t="s">
        <v>40</v>
      </c>
      <c r="T144" s="374" t="s">
        <v>40</v>
      </c>
      <c r="U144" s="124">
        <v>-2.8319999999999999</v>
      </c>
      <c r="V144" s="124">
        <v>-5.5860000000000003</v>
      </c>
      <c r="W144" s="124">
        <v>-7.9870000000000001</v>
      </c>
      <c r="X144" s="124">
        <v>-10.144</v>
      </c>
      <c r="Y144" s="124">
        <v>-1.9670000000000001</v>
      </c>
      <c r="Z144" s="124">
        <v>-3.7919999999999998</v>
      </c>
      <c r="AA144" s="124">
        <v>-5.8259999999999996</v>
      </c>
      <c r="AB144" s="124">
        <v>-8.2390000000000008</v>
      </c>
      <c r="AC144" s="124">
        <v>-3.8839999999999999</v>
      </c>
      <c r="AD144" s="124">
        <v>-8.5649999999999995</v>
      </c>
      <c r="AE144" s="124">
        <v>-14.89</v>
      </c>
    </row>
    <row r="145" spans="1:31" ht="16" customHeight="1" x14ac:dyDescent="0.25">
      <c r="A145" s="368" t="s">
        <v>167</v>
      </c>
      <c r="B145" s="374" t="s">
        <v>40</v>
      </c>
      <c r="C145" s="374" t="s">
        <v>40</v>
      </c>
      <c r="D145" s="374" t="s">
        <v>40</v>
      </c>
      <c r="E145" s="374" t="s">
        <v>40</v>
      </c>
      <c r="F145" s="374" t="s">
        <v>40</v>
      </c>
      <c r="G145" s="374" t="s">
        <v>40</v>
      </c>
      <c r="H145" s="374" t="s">
        <v>40</v>
      </c>
      <c r="I145" s="374" t="s">
        <v>40</v>
      </c>
      <c r="J145" s="374" t="s">
        <v>40</v>
      </c>
      <c r="K145" s="374" t="s">
        <v>40</v>
      </c>
      <c r="L145" s="374" t="s">
        <v>40</v>
      </c>
      <c r="M145" s="374" t="s">
        <v>40</v>
      </c>
      <c r="N145" s="374" t="s">
        <v>40</v>
      </c>
      <c r="O145" s="374" t="s">
        <v>40</v>
      </c>
      <c r="P145" s="374" t="s">
        <v>40</v>
      </c>
      <c r="Q145" s="374" t="s">
        <v>40</v>
      </c>
      <c r="R145" s="374" t="s">
        <v>40</v>
      </c>
      <c r="S145" s="374" t="s">
        <v>40</v>
      </c>
      <c r="T145" s="374" t="s">
        <v>40</v>
      </c>
      <c r="U145" s="207">
        <v>20.858000000000001</v>
      </c>
      <c r="V145" s="207">
        <v>42.951000000000001</v>
      </c>
      <c r="W145" s="207">
        <v>66.128</v>
      </c>
      <c r="X145" s="207">
        <v>88.57</v>
      </c>
      <c r="Y145" s="207">
        <v>22.425000000000001</v>
      </c>
      <c r="Z145" s="207">
        <v>51.192999999999998</v>
      </c>
      <c r="AA145" s="207">
        <v>85.027000000000001</v>
      </c>
      <c r="AB145" s="207">
        <v>124.26900000000001</v>
      </c>
      <c r="AC145" s="207">
        <v>45.427999999999997</v>
      </c>
      <c r="AD145" s="207">
        <v>96.918000000000006</v>
      </c>
      <c r="AE145" s="207">
        <v>153.32499999999999</v>
      </c>
    </row>
    <row r="146" spans="1:31" ht="16" customHeight="1" x14ac:dyDescent="0.25">
      <c r="A146" s="31" t="s">
        <v>166</v>
      </c>
      <c r="B146" s="374" t="s">
        <v>40</v>
      </c>
      <c r="C146" s="374" t="s">
        <v>40</v>
      </c>
      <c r="D146" s="374" t="s">
        <v>40</v>
      </c>
      <c r="E146" s="374" t="s">
        <v>40</v>
      </c>
      <c r="F146" s="374" t="s">
        <v>40</v>
      </c>
      <c r="G146" s="374" t="s">
        <v>40</v>
      </c>
      <c r="H146" s="374" t="s">
        <v>40</v>
      </c>
      <c r="I146" s="374" t="s">
        <v>40</v>
      </c>
      <c r="J146" s="374" t="s">
        <v>40</v>
      </c>
      <c r="K146" s="374" t="s">
        <v>40</v>
      </c>
      <c r="L146" s="374" t="s">
        <v>40</v>
      </c>
      <c r="M146" s="374" t="s">
        <v>40</v>
      </c>
      <c r="N146" s="374" t="s">
        <v>40</v>
      </c>
      <c r="O146" s="374" t="s">
        <v>40</v>
      </c>
      <c r="P146" s="374" t="s">
        <v>40</v>
      </c>
      <c r="Q146" s="374" t="s">
        <v>40</v>
      </c>
      <c r="R146" s="374" t="s">
        <v>40</v>
      </c>
      <c r="S146" s="374" t="s">
        <v>40</v>
      </c>
      <c r="T146" s="374" t="s">
        <v>40</v>
      </c>
      <c r="U146" s="124">
        <v>12.509</v>
      </c>
      <c r="V146" s="124">
        <v>26.324999999999999</v>
      </c>
      <c r="W146" s="124">
        <v>40.459000000000003</v>
      </c>
      <c r="X146" s="124">
        <v>57.837000000000003</v>
      </c>
      <c r="Y146" s="124">
        <v>16.611999999999998</v>
      </c>
      <c r="Z146" s="124">
        <v>35.161000000000001</v>
      </c>
      <c r="AA146" s="124">
        <v>54.47</v>
      </c>
      <c r="AB146" s="124">
        <v>76.459999999999994</v>
      </c>
      <c r="AC146" s="124">
        <v>18.315999999999999</v>
      </c>
      <c r="AD146" s="124">
        <v>38.216000000000001</v>
      </c>
      <c r="AE146" s="124">
        <v>59.72</v>
      </c>
    </row>
    <row r="147" spans="1:31" ht="16" customHeight="1" x14ac:dyDescent="0.25">
      <c r="A147" s="31" t="s">
        <v>165</v>
      </c>
      <c r="B147" s="374" t="s">
        <v>40</v>
      </c>
      <c r="C147" s="374" t="s">
        <v>40</v>
      </c>
      <c r="D147" s="374" t="s">
        <v>40</v>
      </c>
      <c r="E147" s="374" t="s">
        <v>40</v>
      </c>
      <c r="F147" s="374" t="s">
        <v>40</v>
      </c>
      <c r="G147" s="374" t="s">
        <v>40</v>
      </c>
      <c r="H147" s="374" t="s">
        <v>40</v>
      </c>
      <c r="I147" s="374" t="s">
        <v>40</v>
      </c>
      <c r="J147" s="374" t="s">
        <v>40</v>
      </c>
      <c r="K147" s="374" t="s">
        <v>40</v>
      </c>
      <c r="L147" s="374" t="s">
        <v>40</v>
      </c>
      <c r="M147" s="374" t="s">
        <v>40</v>
      </c>
      <c r="N147" s="374" t="s">
        <v>40</v>
      </c>
      <c r="O147" s="374" t="s">
        <v>40</v>
      </c>
      <c r="P147" s="374" t="s">
        <v>40</v>
      </c>
      <c r="Q147" s="374" t="s">
        <v>40</v>
      </c>
      <c r="R147" s="374" t="s">
        <v>40</v>
      </c>
      <c r="S147" s="374" t="s">
        <v>40</v>
      </c>
      <c r="T147" s="374" t="s">
        <v>40</v>
      </c>
      <c r="U147" s="124">
        <v>-3.4969999999999999</v>
      </c>
      <c r="V147" s="124">
        <v>-7.2320000000000002</v>
      </c>
      <c r="W147" s="124">
        <v>-13.422000000000001</v>
      </c>
      <c r="X147" s="124">
        <v>-18.419</v>
      </c>
      <c r="Y147" s="124">
        <v>-4.6520000000000001</v>
      </c>
      <c r="Z147" s="124">
        <v>-9.0519999999999996</v>
      </c>
      <c r="AA147" s="124">
        <v>-14.553000000000001</v>
      </c>
      <c r="AB147" s="124">
        <v>-21.158999999999999</v>
      </c>
      <c r="AC147" s="124">
        <v>-5.0369999999999999</v>
      </c>
      <c r="AD147" s="124">
        <v>-11.013</v>
      </c>
      <c r="AE147" s="124">
        <v>-17.844000000000001</v>
      </c>
    </row>
    <row r="148" spans="1:31" ht="16" customHeight="1" x14ac:dyDescent="0.25">
      <c r="A148" s="369" t="s">
        <v>164</v>
      </c>
      <c r="B148" s="374" t="s">
        <v>40</v>
      </c>
      <c r="C148" s="374" t="s">
        <v>40</v>
      </c>
      <c r="D148" s="374" t="s">
        <v>40</v>
      </c>
      <c r="E148" s="374" t="s">
        <v>40</v>
      </c>
      <c r="F148" s="374" t="s">
        <v>40</v>
      </c>
      <c r="G148" s="374" t="s">
        <v>40</v>
      </c>
      <c r="H148" s="374" t="s">
        <v>40</v>
      </c>
      <c r="I148" s="374" t="s">
        <v>40</v>
      </c>
      <c r="J148" s="374" t="s">
        <v>40</v>
      </c>
      <c r="K148" s="374" t="s">
        <v>40</v>
      </c>
      <c r="L148" s="374" t="s">
        <v>40</v>
      </c>
      <c r="M148" s="374" t="s">
        <v>40</v>
      </c>
      <c r="N148" s="374" t="s">
        <v>40</v>
      </c>
      <c r="O148" s="374" t="s">
        <v>40</v>
      </c>
      <c r="P148" s="374" t="s">
        <v>40</v>
      </c>
      <c r="Q148" s="374" t="s">
        <v>40</v>
      </c>
      <c r="R148" s="374" t="s">
        <v>40</v>
      </c>
      <c r="S148" s="374" t="s">
        <v>40</v>
      </c>
      <c r="T148" s="374" t="s">
        <v>40</v>
      </c>
      <c r="U148" s="205">
        <v>9.0120000000000005</v>
      </c>
      <c r="V148" s="205">
        <v>19.093</v>
      </c>
      <c r="W148" s="205">
        <v>27.036999999999999</v>
      </c>
      <c r="X148" s="205">
        <v>39.417999999999999</v>
      </c>
      <c r="Y148" s="205">
        <v>11.96</v>
      </c>
      <c r="Z148" s="205">
        <v>26.109000000000002</v>
      </c>
      <c r="AA148" s="205">
        <v>39.917000000000002</v>
      </c>
      <c r="AB148" s="205">
        <v>55.301000000000002</v>
      </c>
      <c r="AC148" s="205">
        <v>13.279</v>
      </c>
      <c r="AD148" s="205">
        <v>27.202999999999999</v>
      </c>
      <c r="AE148" s="205">
        <v>41.875999999999998</v>
      </c>
    </row>
    <row r="149" spans="1:31" ht="16" customHeight="1" x14ac:dyDescent="0.25">
      <c r="A149" s="370" t="s">
        <v>163</v>
      </c>
      <c r="B149" s="374" t="s">
        <v>40</v>
      </c>
      <c r="C149" s="374" t="s">
        <v>40</v>
      </c>
      <c r="D149" s="374" t="s">
        <v>40</v>
      </c>
      <c r="E149" s="374" t="s">
        <v>40</v>
      </c>
      <c r="F149" s="374" t="s">
        <v>40</v>
      </c>
      <c r="G149" s="374" t="s">
        <v>40</v>
      </c>
      <c r="H149" s="374" t="s">
        <v>40</v>
      </c>
      <c r="I149" s="374" t="s">
        <v>40</v>
      </c>
      <c r="J149" s="374" t="s">
        <v>40</v>
      </c>
      <c r="K149" s="374" t="s">
        <v>40</v>
      </c>
      <c r="L149" s="374" t="s">
        <v>40</v>
      </c>
      <c r="M149" s="374" t="s">
        <v>40</v>
      </c>
      <c r="N149" s="374" t="s">
        <v>40</v>
      </c>
      <c r="O149" s="374" t="s">
        <v>40</v>
      </c>
      <c r="P149" s="374" t="s">
        <v>40</v>
      </c>
      <c r="Q149" s="374" t="s">
        <v>40</v>
      </c>
      <c r="R149" s="374" t="s">
        <v>40</v>
      </c>
      <c r="S149" s="374" t="s">
        <v>40</v>
      </c>
      <c r="T149" s="374" t="s">
        <v>40</v>
      </c>
      <c r="U149" s="367">
        <v>4.0000000000000001E-3</v>
      </c>
      <c r="V149" s="367">
        <v>2.9000000000000001E-2</v>
      </c>
      <c r="W149" s="367">
        <v>0.13400000000000001</v>
      </c>
      <c r="X149" s="367">
        <v>0.159</v>
      </c>
      <c r="Y149" s="367">
        <v>3.1E-2</v>
      </c>
      <c r="Z149" s="367">
        <v>6.2E-2</v>
      </c>
      <c r="AA149" s="367">
        <v>0.11899999999999999</v>
      </c>
      <c r="AB149" s="367">
        <v>0.14499999999999999</v>
      </c>
      <c r="AC149" s="367">
        <v>3.1E-2</v>
      </c>
      <c r="AD149" s="367">
        <v>6.2E-2</v>
      </c>
      <c r="AE149" s="367">
        <v>6.9000000000000006E-2</v>
      </c>
    </row>
    <row r="150" spans="1:31" ht="16" customHeight="1" x14ac:dyDescent="0.25">
      <c r="A150" s="223" t="s">
        <v>162</v>
      </c>
      <c r="B150" s="374" t="s">
        <v>40</v>
      </c>
      <c r="C150" s="374" t="s">
        <v>40</v>
      </c>
      <c r="D150" s="374" t="s">
        <v>40</v>
      </c>
      <c r="E150" s="374" t="s">
        <v>40</v>
      </c>
      <c r="F150" s="374" t="s">
        <v>40</v>
      </c>
      <c r="G150" s="374" t="s">
        <v>40</v>
      </c>
      <c r="H150" s="374" t="s">
        <v>40</v>
      </c>
      <c r="I150" s="374" t="s">
        <v>40</v>
      </c>
      <c r="J150" s="374" t="s">
        <v>40</v>
      </c>
      <c r="K150" s="374" t="s">
        <v>40</v>
      </c>
      <c r="L150" s="374" t="s">
        <v>40</v>
      </c>
      <c r="M150" s="374" t="s">
        <v>40</v>
      </c>
      <c r="N150" s="374" t="s">
        <v>40</v>
      </c>
      <c r="O150" s="374" t="s">
        <v>40</v>
      </c>
      <c r="P150" s="374" t="s">
        <v>40</v>
      </c>
      <c r="Q150" s="374" t="s">
        <v>40</v>
      </c>
      <c r="R150" s="374" t="s">
        <v>40</v>
      </c>
      <c r="S150" s="374" t="s">
        <v>40</v>
      </c>
      <c r="T150" s="374" t="s">
        <v>40</v>
      </c>
      <c r="U150" s="204">
        <v>1.972</v>
      </c>
      <c r="V150" s="204">
        <v>3.4020000000000001</v>
      </c>
      <c r="W150" s="204">
        <v>6.1230000000000002</v>
      </c>
      <c r="X150" s="204">
        <v>7.9050000000000002</v>
      </c>
      <c r="Y150" s="204">
        <v>1.407</v>
      </c>
      <c r="Z150" s="204">
        <v>3.3839999999999999</v>
      </c>
      <c r="AA150" s="204">
        <v>7.42</v>
      </c>
      <c r="AB150" s="204">
        <v>10.47</v>
      </c>
      <c r="AC150" s="204">
        <v>3.4609999999999999</v>
      </c>
      <c r="AD150" s="204">
        <v>6.3209999999999997</v>
      </c>
      <c r="AE150" s="204">
        <v>9.0809999999999995</v>
      </c>
    </row>
    <row r="151" spans="1:31" ht="16" customHeight="1" x14ac:dyDescent="0.25">
      <c r="A151" s="223" t="s">
        <v>161</v>
      </c>
      <c r="B151" s="374" t="s">
        <v>40</v>
      </c>
      <c r="C151" s="374" t="s">
        <v>40</v>
      </c>
      <c r="D151" s="374" t="s">
        <v>40</v>
      </c>
      <c r="E151" s="374" t="s">
        <v>40</v>
      </c>
      <c r="F151" s="374" t="s">
        <v>40</v>
      </c>
      <c r="G151" s="374" t="s">
        <v>40</v>
      </c>
      <c r="H151" s="374" t="s">
        <v>40</v>
      </c>
      <c r="I151" s="374" t="s">
        <v>40</v>
      </c>
      <c r="J151" s="374" t="s">
        <v>40</v>
      </c>
      <c r="K151" s="374" t="s">
        <v>40</v>
      </c>
      <c r="L151" s="374" t="s">
        <v>40</v>
      </c>
      <c r="M151" s="374" t="s">
        <v>40</v>
      </c>
      <c r="N151" s="374" t="s">
        <v>40</v>
      </c>
      <c r="O151" s="374" t="s">
        <v>40</v>
      </c>
      <c r="P151" s="374" t="s">
        <v>40</v>
      </c>
      <c r="Q151" s="374" t="s">
        <v>40</v>
      </c>
      <c r="R151" s="374" t="s">
        <v>40</v>
      </c>
      <c r="S151" s="374" t="s">
        <v>40</v>
      </c>
      <c r="T151" s="374" t="s">
        <v>40</v>
      </c>
      <c r="U151" s="204">
        <v>-2.746</v>
      </c>
      <c r="V151" s="204">
        <v>-5.7670000000000003</v>
      </c>
      <c r="W151" s="204">
        <v>-8.8170000000000002</v>
      </c>
      <c r="X151" s="204">
        <v>-7.3719999999999999</v>
      </c>
      <c r="Y151" s="204">
        <v>-2.4630000000000001</v>
      </c>
      <c r="Z151" s="204">
        <v>-5.6719999999999997</v>
      </c>
      <c r="AA151" s="204">
        <v>-7.4370000000000003</v>
      </c>
      <c r="AB151" s="204">
        <v>-7.1109999999999998</v>
      </c>
      <c r="AC151" s="204">
        <v>1.147</v>
      </c>
      <c r="AD151" s="204">
        <v>-1.339</v>
      </c>
      <c r="AE151" s="204">
        <v>-3.5179999999999998</v>
      </c>
    </row>
    <row r="152" spans="1:31" ht="16" customHeight="1" x14ac:dyDescent="0.25">
      <c r="A152" s="371" t="s">
        <v>160</v>
      </c>
      <c r="B152" s="375" t="s">
        <v>40</v>
      </c>
      <c r="C152" s="375" t="s">
        <v>40</v>
      </c>
      <c r="D152" s="375" t="s">
        <v>40</v>
      </c>
      <c r="E152" s="375" t="s">
        <v>40</v>
      </c>
      <c r="F152" s="375" t="s">
        <v>40</v>
      </c>
      <c r="G152" s="375" t="s">
        <v>40</v>
      </c>
      <c r="H152" s="375" t="s">
        <v>40</v>
      </c>
      <c r="I152" s="375" t="s">
        <v>40</v>
      </c>
      <c r="J152" s="375" t="s">
        <v>40</v>
      </c>
      <c r="K152" s="375" t="s">
        <v>40</v>
      </c>
      <c r="L152" s="375" t="s">
        <v>40</v>
      </c>
      <c r="M152" s="375" t="s">
        <v>40</v>
      </c>
      <c r="N152" s="375" t="s">
        <v>40</v>
      </c>
      <c r="O152" s="375" t="s">
        <v>40</v>
      </c>
      <c r="P152" s="375" t="s">
        <v>40</v>
      </c>
      <c r="Q152" s="375" t="s">
        <v>40</v>
      </c>
      <c r="R152" s="375" t="s">
        <v>40</v>
      </c>
      <c r="S152" s="375" t="s">
        <v>40</v>
      </c>
      <c r="T152" s="375" t="s">
        <v>40</v>
      </c>
      <c r="U152" s="206">
        <v>29.1</v>
      </c>
      <c r="V152" s="206">
        <v>59.707999999999998</v>
      </c>
      <c r="W152" s="206">
        <v>90.605000000000004</v>
      </c>
      <c r="X152" s="206">
        <v>128.68</v>
      </c>
      <c r="Y152" s="206">
        <v>33.36</v>
      </c>
      <c r="Z152" s="206">
        <v>75.075999999999993</v>
      </c>
      <c r="AA152" s="206">
        <v>125.04600000000001</v>
      </c>
      <c r="AB152" s="206">
        <v>183.07400000000001</v>
      </c>
      <c r="AC152" s="206">
        <v>63.345999999999997</v>
      </c>
      <c r="AD152" s="206">
        <v>129.16499999999999</v>
      </c>
      <c r="AE152" s="206">
        <v>200.833</v>
      </c>
    </row>
    <row r="153" spans="1:31" ht="16" customHeight="1" x14ac:dyDescent="0.25">
      <c r="A153" s="31" t="s">
        <v>245</v>
      </c>
      <c r="B153" s="374" t="s">
        <v>40</v>
      </c>
      <c r="C153" s="374" t="s">
        <v>40</v>
      </c>
      <c r="D153" s="374" t="s">
        <v>40</v>
      </c>
      <c r="E153" s="374" t="s">
        <v>40</v>
      </c>
      <c r="F153" s="374" t="s">
        <v>40</v>
      </c>
      <c r="G153" s="374" t="s">
        <v>40</v>
      </c>
      <c r="H153" s="374" t="s">
        <v>40</v>
      </c>
      <c r="I153" s="374" t="s">
        <v>40</v>
      </c>
      <c r="J153" s="374" t="s">
        <v>40</v>
      </c>
      <c r="K153" s="374" t="s">
        <v>40</v>
      </c>
      <c r="L153" s="374" t="s">
        <v>40</v>
      </c>
      <c r="M153" s="374" t="s">
        <v>40</v>
      </c>
      <c r="N153" s="374" t="s">
        <v>40</v>
      </c>
      <c r="O153" s="374" t="s">
        <v>40</v>
      </c>
      <c r="P153" s="374" t="s">
        <v>40</v>
      </c>
      <c r="Q153" s="374" t="s">
        <v>40</v>
      </c>
      <c r="R153" s="374" t="s">
        <v>40</v>
      </c>
      <c r="S153" s="374" t="s">
        <v>40</v>
      </c>
      <c r="T153" s="374" t="s">
        <v>40</v>
      </c>
      <c r="U153" s="124">
        <v>-11.68</v>
      </c>
      <c r="V153" s="124">
        <v>-23.343</v>
      </c>
      <c r="W153" s="124">
        <v>-33.994</v>
      </c>
      <c r="X153" s="124">
        <v>-48.415999999999997</v>
      </c>
      <c r="Y153" s="124">
        <v>-12.215</v>
      </c>
      <c r="Z153" s="124">
        <v>-26.417000000000002</v>
      </c>
      <c r="AA153" s="124">
        <v>-40.704999999999998</v>
      </c>
      <c r="AB153" s="124">
        <v>-54.881</v>
      </c>
      <c r="AC153" s="124">
        <v>-14.337</v>
      </c>
      <c r="AD153" s="124">
        <v>-29.096</v>
      </c>
      <c r="AE153" s="124">
        <v>-43.920999999999999</v>
      </c>
    </row>
    <row r="154" spans="1:31" ht="16" customHeight="1" x14ac:dyDescent="0.25">
      <c r="A154" s="31" t="s">
        <v>244</v>
      </c>
      <c r="B154" s="374" t="s">
        <v>40</v>
      </c>
      <c r="C154" s="374" t="s">
        <v>40</v>
      </c>
      <c r="D154" s="374" t="s">
        <v>40</v>
      </c>
      <c r="E154" s="374" t="s">
        <v>40</v>
      </c>
      <c r="F154" s="374" t="s">
        <v>40</v>
      </c>
      <c r="G154" s="374" t="s">
        <v>40</v>
      </c>
      <c r="H154" s="374" t="s">
        <v>40</v>
      </c>
      <c r="I154" s="374" t="s">
        <v>40</v>
      </c>
      <c r="J154" s="374" t="s">
        <v>40</v>
      </c>
      <c r="K154" s="374" t="s">
        <v>40</v>
      </c>
      <c r="L154" s="374" t="s">
        <v>40</v>
      </c>
      <c r="M154" s="374" t="s">
        <v>40</v>
      </c>
      <c r="N154" s="374" t="s">
        <v>40</v>
      </c>
      <c r="O154" s="374" t="s">
        <v>40</v>
      </c>
      <c r="P154" s="374" t="s">
        <v>40</v>
      </c>
      <c r="Q154" s="374" t="s">
        <v>40</v>
      </c>
      <c r="R154" s="374" t="s">
        <v>40</v>
      </c>
      <c r="S154" s="374" t="s">
        <v>40</v>
      </c>
      <c r="T154" s="374" t="s">
        <v>40</v>
      </c>
      <c r="U154" s="124">
        <v>-6.556</v>
      </c>
      <c r="V154" s="124">
        <v>-14.747999999999999</v>
      </c>
      <c r="W154" s="124">
        <v>-22.928000000000001</v>
      </c>
      <c r="X154" s="124">
        <v>-31.902999999999999</v>
      </c>
      <c r="Y154" s="124">
        <v>-7.6879999999999997</v>
      </c>
      <c r="Z154" s="124">
        <v>-17</v>
      </c>
      <c r="AA154" s="124">
        <v>-26.620999999999999</v>
      </c>
      <c r="AB154" s="124">
        <v>-37.189</v>
      </c>
      <c r="AC154" s="124">
        <v>-9.3019999999999996</v>
      </c>
      <c r="AD154" s="124">
        <v>-19.137</v>
      </c>
      <c r="AE154" s="124">
        <v>-29.023</v>
      </c>
    </row>
    <row r="155" spans="1:31" ht="16" customHeight="1" x14ac:dyDescent="0.25">
      <c r="A155" s="31" t="s">
        <v>157</v>
      </c>
      <c r="B155" s="374" t="s">
        <v>40</v>
      </c>
      <c r="C155" s="374" t="s">
        <v>40</v>
      </c>
      <c r="D155" s="374" t="s">
        <v>40</v>
      </c>
      <c r="E155" s="374" t="s">
        <v>40</v>
      </c>
      <c r="F155" s="374" t="s">
        <v>40</v>
      </c>
      <c r="G155" s="374" t="s">
        <v>40</v>
      </c>
      <c r="H155" s="374" t="s">
        <v>40</v>
      </c>
      <c r="I155" s="374" t="s">
        <v>40</v>
      </c>
      <c r="J155" s="374" t="s">
        <v>40</v>
      </c>
      <c r="K155" s="374" t="s">
        <v>40</v>
      </c>
      <c r="L155" s="374" t="s">
        <v>40</v>
      </c>
      <c r="M155" s="374" t="s">
        <v>40</v>
      </c>
      <c r="N155" s="374" t="s">
        <v>40</v>
      </c>
      <c r="O155" s="374" t="s">
        <v>40</v>
      </c>
      <c r="P155" s="374" t="s">
        <v>40</v>
      </c>
      <c r="Q155" s="374" t="s">
        <v>40</v>
      </c>
      <c r="R155" s="374" t="s">
        <v>40</v>
      </c>
      <c r="S155" s="374" t="s">
        <v>40</v>
      </c>
      <c r="T155" s="374" t="s">
        <v>40</v>
      </c>
      <c r="U155" s="124">
        <v>-1.9430000000000001</v>
      </c>
      <c r="V155" s="124">
        <v>-3.7610000000000001</v>
      </c>
      <c r="W155" s="124">
        <v>-5.7009999999999996</v>
      </c>
      <c r="X155" s="124">
        <v>-7.66</v>
      </c>
      <c r="Y155" s="124">
        <v>-2.1419999999999999</v>
      </c>
      <c r="Z155" s="124">
        <v>-4.5570000000000004</v>
      </c>
      <c r="AA155" s="124">
        <v>-7.1760000000000002</v>
      </c>
      <c r="AB155" s="124">
        <v>-10.067</v>
      </c>
      <c r="AC155" s="124">
        <v>-2.6829999999999998</v>
      </c>
      <c r="AD155" s="124">
        <v>-5.375</v>
      </c>
      <c r="AE155" s="124">
        <v>-7.9560000000000004</v>
      </c>
    </row>
    <row r="156" spans="1:31" ht="16" customHeight="1" x14ac:dyDescent="0.25">
      <c r="A156" s="371" t="s">
        <v>156</v>
      </c>
      <c r="B156" s="375" t="s">
        <v>40</v>
      </c>
      <c r="C156" s="375" t="s">
        <v>40</v>
      </c>
      <c r="D156" s="375" t="s">
        <v>40</v>
      </c>
      <c r="E156" s="375" t="s">
        <v>40</v>
      </c>
      <c r="F156" s="375" t="s">
        <v>40</v>
      </c>
      <c r="G156" s="375" t="s">
        <v>40</v>
      </c>
      <c r="H156" s="375" t="s">
        <v>40</v>
      </c>
      <c r="I156" s="375" t="s">
        <v>40</v>
      </c>
      <c r="J156" s="375" t="s">
        <v>40</v>
      </c>
      <c r="K156" s="375" t="s">
        <v>40</v>
      </c>
      <c r="L156" s="375" t="s">
        <v>40</v>
      </c>
      <c r="M156" s="375" t="s">
        <v>40</v>
      </c>
      <c r="N156" s="375" t="s">
        <v>40</v>
      </c>
      <c r="O156" s="375" t="s">
        <v>40</v>
      </c>
      <c r="P156" s="375" t="s">
        <v>40</v>
      </c>
      <c r="Q156" s="375" t="s">
        <v>40</v>
      </c>
      <c r="R156" s="375" t="s">
        <v>40</v>
      </c>
      <c r="S156" s="375" t="s">
        <v>40</v>
      </c>
      <c r="T156" s="375" t="s">
        <v>40</v>
      </c>
      <c r="U156" s="206">
        <v>-20.178999999999998</v>
      </c>
      <c r="V156" s="206">
        <v>-41.851999999999997</v>
      </c>
      <c r="W156" s="206">
        <v>-62.622999999999998</v>
      </c>
      <c r="X156" s="206">
        <v>-87.978999999999999</v>
      </c>
      <c r="Y156" s="206">
        <v>-22.045000000000002</v>
      </c>
      <c r="Z156" s="206">
        <v>-47.973999999999997</v>
      </c>
      <c r="AA156" s="206">
        <v>-74.501999999999995</v>
      </c>
      <c r="AB156" s="206">
        <v>-102.137</v>
      </c>
      <c r="AC156" s="206">
        <v>-26.321999999999999</v>
      </c>
      <c r="AD156" s="206">
        <v>-53.607999999999997</v>
      </c>
      <c r="AE156" s="206">
        <v>-80.900000000000006</v>
      </c>
    </row>
    <row r="157" spans="1:31" ht="16" customHeight="1" x14ac:dyDescent="0.25">
      <c r="A157" s="372" t="s">
        <v>155</v>
      </c>
      <c r="B157" s="376" t="s">
        <v>40</v>
      </c>
      <c r="C157" s="376" t="s">
        <v>40</v>
      </c>
      <c r="D157" s="376" t="s">
        <v>40</v>
      </c>
      <c r="E157" s="376" t="s">
        <v>40</v>
      </c>
      <c r="F157" s="376" t="s">
        <v>40</v>
      </c>
      <c r="G157" s="376" t="s">
        <v>40</v>
      </c>
      <c r="H157" s="376" t="s">
        <v>40</v>
      </c>
      <c r="I157" s="376" t="s">
        <v>40</v>
      </c>
      <c r="J157" s="376" t="s">
        <v>40</v>
      </c>
      <c r="K157" s="376" t="s">
        <v>40</v>
      </c>
      <c r="L157" s="376" t="s">
        <v>40</v>
      </c>
      <c r="M157" s="376" t="s">
        <v>40</v>
      </c>
      <c r="N157" s="376" t="s">
        <v>40</v>
      </c>
      <c r="O157" s="376" t="s">
        <v>40</v>
      </c>
      <c r="P157" s="376" t="s">
        <v>40</v>
      </c>
      <c r="Q157" s="376" t="s">
        <v>40</v>
      </c>
      <c r="R157" s="376" t="s">
        <v>40</v>
      </c>
      <c r="S157" s="376" t="s">
        <v>40</v>
      </c>
      <c r="T157" s="376" t="s">
        <v>40</v>
      </c>
      <c r="U157" s="150">
        <v>8.9209999999999994</v>
      </c>
      <c r="V157" s="150">
        <v>17.856000000000002</v>
      </c>
      <c r="W157" s="150">
        <v>27.981999999999999</v>
      </c>
      <c r="X157" s="150">
        <v>40.701000000000001</v>
      </c>
      <c r="Y157" s="150">
        <v>11.315</v>
      </c>
      <c r="Z157" s="150">
        <v>27.102</v>
      </c>
      <c r="AA157" s="150">
        <v>50.543999999999997</v>
      </c>
      <c r="AB157" s="150">
        <v>80.936999999999998</v>
      </c>
      <c r="AC157" s="150">
        <v>37.024000000000001</v>
      </c>
      <c r="AD157" s="150">
        <v>75.557000000000002</v>
      </c>
      <c r="AE157" s="150">
        <v>119.93300000000001</v>
      </c>
    </row>
    <row r="158" spans="1:31" ht="16" customHeight="1" x14ac:dyDescent="0.25">
      <c r="A158" s="31" t="s">
        <v>154</v>
      </c>
      <c r="B158" s="374" t="s">
        <v>40</v>
      </c>
      <c r="C158" s="374" t="s">
        <v>40</v>
      </c>
      <c r="D158" s="374" t="s">
        <v>40</v>
      </c>
      <c r="E158" s="374" t="s">
        <v>40</v>
      </c>
      <c r="F158" s="374" t="s">
        <v>40</v>
      </c>
      <c r="G158" s="374" t="s">
        <v>40</v>
      </c>
      <c r="H158" s="374" t="s">
        <v>40</v>
      </c>
      <c r="I158" s="374" t="s">
        <v>40</v>
      </c>
      <c r="J158" s="374" t="s">
        <v>40</v>
      </c>
      <c r="K158" s="374" t="s">
        <v>40</v>
      </c>
      <c r="L158" s="374" t="s">
        <v>40</v>
      </c>
      <c r="M158" s="374" t="s">
        <v>40</v>
      </c>
      <c r="N158" s="374" t="s">
        <v>40</v>
      </c>
      <c r="O158" s="374" t="s">
        <v>40</v>
      </c>
      <c r="P158" s="374" t="s">
        <v>40</v>
      </c>
      <c r="Q158" s="374" t="s">
        <v>40</v>
      </c>
      <c r="R158" s="374" t="s">
        <v>40</v>
      </c>
      <c r="S158" s="374" t="s">
        <v>40</v>
      </c>
      <c r="T158" s="374" t="s">
        <v>40</v>
      </c>
      <c r="U158" s="124">
        <v>2.2149999999999999</v>
      </c>
      <c r="V158" s="124">
        <v>6.41</v>
      </c>
      <c r="W158" s="124">
        <v>7.3129999999999997</v>
      </c>
      <c r="X158" s="124">
        <v>7.6589999999999998</v>
      </c>
      <c r="Y158" s="124">
        <v>1.3460000000000001</v>
      </c>
      <c r="Z158" s="124">
        <v>3.4990000000000001</v>
      </c>
      <c r="AA158" s="124">
        <v>1.702</v>
      </c>
      <c r="AB158" s="124">
        <v>-4.0780000000000003</v>
      </c>
      <c r="AC158" s="124">
        <v>6.5119999999999996</v>
      </c>
      <c r="AD158" s="124">
        <v>8.7050000000000001</v>
      </c>
      <c r="AE158" s="124">
        <v>11.635999999999999</v>
      </c>
    </row>
    <row r="159" spans="1:31" ht="16" customHeight="1" x14ac:dyDescent="0.25">
      <c r="A159" s="31" t="s">
        <v>329</v>
      </c>
      <c r="B159" s="374" t="s">
        <v>40</v>
      </c>
      <c r="C159" s="374" t="s">
        <v>40</v>
      </c>
      <c r="D159" s="374" t="s">
        <v>40</v>
      </c>
      <c r="E159" s="374" t="s">
        <v>40</v>
      </c>
      <c r="F159" s="374" t="s">
        <v>40</v>
      </c>
      <c r="G159" s="374" t="s">
        <v>40</v>
      </c>
      <c r="H159" s="374" t="s">
        <v>40</v>
      </c>
      <c r="I159" s="374" t="s">
        <v>40</v>
      </c>
      <c r="J159" s="374" t="s">
        <v>40</v>
      </c>
      <c r="K159" s="374" t="s">
        <v>40</v>
      </c>
      <c r="L159" s="374" t="s">
        <v>40</v>
      </c>
      <c r="M159" s="374" t="s">
        <v>40</v>
      </c>
      <c r="N159" s="374" t="s">
        <v>40</v>
      </c>
      <c r="O159" s="374" t="s">
        <v>40</v>
      </c>
      <c r="P159" s="374" t="s">
        <v>40</v>
      </c>
      <c r="Q159" s="374" t="s">
        <v>40</v>
      </c>
      <c r="R159" s="374" t="s">
        <v>40</v>
      </c>
      <c r="S159" s="374" t="s">
        <v>40</v>
      </c>
      <c r="T159" s="374" t="s">
        <v>40</v>
      </c>
      <c r="U159" s="124">
        <v>-1.8</v>
      </c>
      <c r="V159" s="124">
        <v>-12.834</v>
      </c>
      <c r="W159" s="124">
        <v>-1.8029999999999999</v>
      </c>
      <c r="X159" s="124">
        <v>-15.295999999999999</v>
      </c>
      <c r="Y159" s="124">
        <v>-0.45900000000000002</v>
      </c>
      <c r="Z159" s="124">
        <v>-5.5810000000000004</v>
      </c>
      <c r="AA159" s="124">
        <v>-4.8070000000000004</v>
      </c>
      <c r="AB159" s="124">
        <v>-7.7229999999999999</v>
      </c>
      <c r="AC159" s="124">
        <v>0.27700000000000002</v>
      </c>
      <c r="AD159" s="124">
        <v>-0.378</v>
      </c>
      <c r="AE159" s="124">
        <v>-2.1469999999999998</v>
      </c>
    </row>
    <row r="160" spans="1:31" ht="16" customHeight="1" x14ac:dyDescent="0.25">
      <c r="A160" s="372" t="s">
        <v>150</v>
      </c>
      <c r="B160" s="376" t="s">
        <v>40</v>
      </c>
      <c r="C160" s="376" t="s">
        <v>40</v>
      </c>
      <c r="D160" s="376" t="s">
        <v>40</v>
      </c>
      <c r="E160" s="376" t="s">
        <v>40</v>
      </c>
      <c r="F160" s="376" t="s">
        <v>40</v>
      </c>
      <c r="G160" s="376" t="s">
        <v>40</v>
      </c>
      <c r="H160" s="376" t="s">
        <v>40</v>
      </c>
      <c r="I160" s="376" t="s">
        <v>40</v>
      </c>
      <c r="J160" s="376" t="s">
        <v>40</v>
      </c>
      <c r="K160" s="376" t="s">
        <v>40</v>
      </c>
      <c r="L160" s="376" t="s">
        <v>40</v>
      </c>
      <c r="M160" s="376" t="s">
        <v>40</v>
      </c>
      <c r="N160" s="376" t="s">
        <v>40</v>
      </c>
      <c r="O160" s="376" t="s">
        <v>40</v>
      </c>
      <c r="P160" s="376" t="s">
        <v>40</v>
      </c>
      <c r="Q160" s="376" t="s">
        <v>40</v>
      </c>
      <c r="R160" s="376" t="s">
        <v>40</v>
      </c>
      <c r="S160" s="376" t="s">
        <v>40</v>
      </c>
      <c r="T160" s="376" t="s">
        <v>40</v>
      </c>
      <c r="U160" s="150">
        <v>9.3000000000000007</v>
      </c>
      <c r="V160" s="150">
        <v>11.432</v>
      </c>
      <c r="W160" s="150">
        <v>33.491999999999997</v>
      </c>
      <c r="X160" s="150">
        <v>33.064</v>
      </c>
      <c r="Y160" s="150">
        <v>12.202</v>
      </c>
      <c r="Z160" s="150">
        <v>25.02</v>
      </c>
      <c r="AA160" s="150">
        <v>47.439</v>
      </c>
      <c r="AB160" s="150">
        <v>69.135999999999996</v>
      </c>
      <c r="AC160" s="150">
        <v>43.813000000000002</v>
      </c>
      <c r="AD160" s="150">
        <v>83.884</v>
      </c>
      <c r="AE160" s="150">
        <v>129.422</v>
      </c>
    </row>
    <row r="161" spans="1:31" ht="16" customHeight="1" x14ac:dyDescent="0.25">
      <c r="A161" s="31" t="s">
        <v>149</v>
      </c>
      <c r="B161" s="374" t="s">
        <v>40</v>
      </c>
      <c r="C161" s="374" t="s">
        <v>40</v>
      </c>
      <c r="D161" s="374" t="s">
        <v>40</v>
      </c>
      <c r="E161" s="374" t="s">
        <v>40</v>
      </c>
      <c r="F161" s="374" t="s">
        <v>40</v>
      </c>
      <c r="G161" s="374" t="s">
        <v>40</v>
      </c>
      <c r="H161" s="374" t="s">
        <v>40</v>
      </c>
      <c r="I161" s="374" t="s">
        <v>40</v>
      </c>
      <c r="J161" s="374" t="s">
        <v>40</v>
      </c>
      <c r="K161" s="374" t="s">
        <v>40</v>
      </c>
      <c r="L161" s="374" t="s">
        <v>40</v>
      </c>
      <c r="M161" s="374" t="s">
        <v>40</v>
      </c>
      <c r="N161" s="374" t="s">
        <v>40</v>
      </c>
      <c r="O161" s="374" t="s">
        <v>40</v>
      </c>
      <c r="P161" s="374" t="s">
        <v>40</v>
      </c>
      <c r="Q161" s="374" t="s">
        <v>40</v>
      </c>
      <c r="R161" s="374" t="s">
        <v>40</v>
      </c>
      <c r="S161" s="374" t="s">
        <v>40</v>
      </c>
      <c r="T161" s="374" t="s">
        <v>40</v>
      </c>
      <c r="U161" s="124">
        <v>-1.0329999999999999</v>
      </c>
      <c r="V161" s="124">
        <v>0.48599999999999999</v>
      </c>
      <c r="W161" s="124">
        <v>0.28799999999999998</v>
      </c>
      <c r="X161" s="124">
        <v>1.754</v>
      </c>
      <c r="Y161" s="124">
        <v>-0.91500000000000004</v>
      </c>
      <c r="Z161" s="124">
        <v>-1.3029999999999999</v>
      </c>
      <c r="AA161" s="124">
        <v>-4.4169999999999998</v>
      </c>
      <c r="AB161" s="124">
        <v>-3.1219999999999999</v>
      </c>
      <c r="AC161" s="124">
        <v>-5.0179999999999998</v>
      </c>
      <c r="AD161" s="124">
        <v>-10.266</v>
      </c>
      <c r="AE161" s="124">
        <v>-14.766</v>
      </c>
    </row>
    <row r="162" spans="1:31" ht="16" customHeight="1" x14ac:dyDescent="0.25">
      <c r="A162" s="373" t="s">
        <v>243</v>
      </c>
      <c r="B162" s="376" t="s">
        <v>40</v>
      </c>
      <c r="C162" s="376" t="s">
        <v>40</v>
      </c>
      <c r="D162" s="376" t="s">
        <v>40</v>
      </c>
      <c r="E162" s="376" t="s">
        <v>40</v>
      </c>
      <c r="F162" s="376" t="s">
        <v>40</v>
      </c>
      <c r="G162" s="376" t="s">
        <v>40</v>
      </c>
      <c r="H162" s="376" t="s">
        <v>40</v>
      </c>
      <c r="I162" s="376" t="s">
        <v>40</v>
      </c>
      <c r="J162" s="376" t="s">
        <v>40</v>
      </c>
      <c r="K162" s="376" t="s">
        <v>40</v>
      </c>
      <c r="L162" s="376" t="s">
        <v>40</v>
      </c>
      <c r="M162" s="376" t="s">
        <v>40</v>
      </c>
      <c r="N162" s="376" t="s">
        <v>40</v>
      </c>
      <c r="O162" s="376" t="s">
        <v>40</v>
      </c>
      <c r="P162" s="376" t="s">
        <v>40</v>
      </c>
      <c r="Q162" s="376" t="s">
        <v>40</v>
      </c>
      <c r="R162" s="376" t="s">
        <v>40</v>
      </c>
      <c r="S162" s="376" t="s">
        <v>40</v>
      </c>
      <c r="T162" s="376" t="s">
        <v>40</v>
      </c>
      <c r="U162" s="203">
        <v>8.2870000000000008</v>
      </c>
      <c r="V162" s="203">
        <v>11.917999999999999</v>
      </c>
      <c r="W162" s="203">
        <v>33.78</v>
      </c>
      <c r="X162" s="203">
        <v>34.817999999999998</v>
      </c>
      <c r="Y162" s="203">
        <v>11.287000000000001</v>
      </c>
      <c r="Z162" s="203">
        <v>23.716999999999999</v>
      </c>
      <c r="AA162" s="203">
        <v>43.021999999999998</v>
      </c>
      <c r="AB162" s="203">
        <v>66.013999999999996</v>
      </c>
      <c r="AC162" s="203">
        <v>38.795000000000002</v>
      </c>
      <c r="AD162" s="203">
        <v>73.617999999999995</v>
      </c>
      <c r="AE162" s="203">
        <v>114.65600000000001</v>
      </c>
    </row>
    <row r="163" spans="1:31" ht="16" customHeight="1" x14ac:dyDescent="0.25">
      <c r="A163" s="202"/>
      <c r="B163" s="202"/>
      <c r="C163" s="202"/>
      <c r="D163" s="202"/>
      <c r="E163" s="202"/>
      <c r="F163" s="202"/>
      <c r="G163" s="202"/>
      <c r="H163" s="202"/>
      <c r="I163" s="202"/>
      <c r="U163" s="202"/>
      <c r="V163" s="202"/>
      <c r="W163" s="202"/>
      <c r="X163" s="202"/>
      <c r="Y163" s="202"/>
      <c r="Z163" s="202"/>
      <c r="AA163" s="202"/>
      <c r="AB163" s="202"/>
      <c r="AC163" s="202"/>
      <c r="AD163" s="202"/>
      <c r="AE163" s="202"/>
    </row>
    <row r="164" spans="1:31" ht="30.5" x14ac:dyDescent="0.25">
      <c r="A164" s="262" t="s">
        <v>303</v>
      </c>
    </row>
    <row r="165" spans="1:31" ht="30.5" x14ac:dyDescent="0.25">
      <c r="A165" s="262" t="s">
        <v>352</v>
      </c>
    </row>
    <row r="166" spans="1:31" ht="30.5" x14ac:dyDescent="0.25">
      <c r="A166" s="262" t="s">
        <v>353</v>
      </c>
    </row>
    <row r="168" spans="1:31" ht="25.5" customHeight="1" x14ac:dyDescent="0.25">
      <c r="A168" s="208" t="s">
        <v>301</v>
      </c>
      <c r="B168" s="143" t="s">
        <v>25</v>
      </c>
      <c r="C168" s="143" t="s">
        <v>26</v>
      </c>
      <c r="D168" s="143" t="s">
        <v>27</v>
      </c>
      <c r="E168" s="143" t="s">
        <v>28</v>
      </c>
      <c r="F168" s="143" t="s">
        <v>29</v>
      </c>
      <c r="G168" s="143" t="s">
        <v>30</v>
      </c>
      <c r="H168" s="143" t="s">
        <v>31</v>
      </c>
      <c r="I168" s="143" t="s">
        <v>32</v>
      </c>
      <c r="J168" s="143" t="s">
        <v>33</v>
      </c>
      <c r="K168" s="143" t="s">
        <v>34</v>
      </c>
      <c r="L168" s="143" t="s">
        <v>35</v>
      </c>
      <c r="M168" s="143" t="s">
        <v>38</v>
      </c>
      <c r="N168" s="143" t="s">
        <v>42</v>
      </c>
      <c r="O168" s="143" t="s">
        <v>44</v>
      </c>
      <c r="P168" s="143" t="s">
        <v>109</v>
      </c>
      <c r="Q168" s="143" t="s">
        <v>142</v>
      </c>
      <c r="R168" s="143" t="s">
        <v>141</v>
      </c>
      <c r="S168" s="143" t="s">
        <v>140</v>
      </c>
      <c r="T168" s="143" t="s">
        <v>139</v>
      </c>
      <c r="U168" s="143" t="s">
        <v>295</v>
      </c>
      <c r="V168" s="143" t="s">
        <v>316</v>
      </c>
      <c r="W168" s="143" t="s">
        <v>318</v>
      </c>
      <c r="X168" s="143" t="s">
        <v>323</v>
      </c>
    </row>
    <row r="169" spans="1:31" ht="16" customHeight="1" x14ac:dyDescent="0.25">
      <c r="A169" s="31" t="s">
        <v>169</v>
      </c>
      <c r="B169" s="374" t="s">
        <v>40</v>
      </c>
      <c r="C169" s="374" t="s">
        <v>40</v>
      </c>
      <c r="D169" s="374" t="s">
        <v>40</v>
      </c>
      <c r="E169" s="374" t="s">
        <v>40</v>
      </c>
      <c r="F169" s="374" t="s">
        <v>40</v>
      </c>
      <c r="G169" s="374" t="s">
        <v>40</v>
      </c>
      <c r="H169" s="374" t="s">
        <v>40</v>
      </c>
      <c r="I169" s="374" t="s">
        <v>40</v>
      </c>
      <c r="J169" s="374" t="s">
        <v>40</v>
      </c>
      <c r="K169" s="374" t="s">
        <v>40</v>
      </c>
      <c r="L169" s="374" t="s">
        <v>40</v>
      </c>
      <c r="M169" s="374" t="s">
        <v>40</v>
      </c>
      <c r="N169" s="374" t="s">
        <v>40</v>
      </c>
      <c r="O169" s="374" t="s">
        <v>40</v>
      </c>
      <c r="P169" s="374" t="s">
        <v>40</v>
      </c>
      <c r="Q169" s="374" t="s">
        <v>40</v>
      </c>
      <c r="R169" s="374" t="s">
        <v>40</v>
      </c>
      <c r="S169" s="374" t="s">
        <v>40</v>
      </c>
      <c r="T169" s="374" t="s">
        <v>40</v>
      </c>
      <c r="U169" s="124">
        <v>1.89</v>
      </c>
      <c r="V169" s="124">
        <v>3.7730000000000001</v>
      </c>
      <c r="W169" s="124">
        <v>5.516</v>
      </c>
      <c r="X169" s="124">
        <v>6.6639999999999997</v>
      </c>
    </row>
    <row r="170" spans="1:31" ht="16" customHeight="1" x14ac:dyDescent="0.25">
      <c r="A170" s="31" t="s">
        <v>168</v>
      </c>
      <c r="B170" s="374" t="s">
        <v>40</v>
      </c>
      <c r="C170" s="374" t="s">
        <v>40</v>
      </c>
      <c r="D170" s="374" t="s">
        <v>40</v>
      </c>
      <c r="E170" s="374" t="s">
        <v>40</v>
      </c>
      <c r="F170" s="374" t="s">
        <v>40</v>
      </c>
      <c r="G170" s="374" t="s">
        <v>40</v>
      </c>
      <c r="H170" s="374" t="s">
        <v>40</v>
      </c>
      <c r="I170" s="374" t="s">
        <v>40</v>
      </c>
      <c r="J170" s="374" t="s">
        <v>40</v>
      </c>
      <c r="K170" s="374" t="s">
        <v>40</v>
      </c>
      <c r="L170" s="374" t="s">
        <v>40</v>
      </c>
      <c r="M170" s="374" t="s">
        <v>40</v>
      </c>
      <c r="N170" s="374" t="s">
        <v>40</v>
      </c>
      <c r="O170" s="374" t="s">
        <v>40</v>
      </c>
      <c r="P170" s="374" t="s">
        <v>40</v>
      </c>
      <c r="Q170" s="374" t="s">
        <v>40</v>
      </c>
      <c r="R170" s="374" t="s">
        <v>40</v>
      </c>
      <c r="S170" s="374" t="s">
        <v>40</v>
      </c>
      <c r="T170" s="374" t="s">
        <v>40</v>
      </c>
      <c r="U170" s="124">
        <v>-0.434</v>
      </c>
      <c r="V170" s="124">
        <v>-0.93100000000000005</v>
      </c>
      <c r="W170" s="124">
        <v>-1.4470000000000001</v>
      </c>
      <c r="X170" s="124">
        <v>-1.7789999999999999</v>
      </c>
    </row>
    <row r="171" spans="1:31" ht="16" customHeight="1" x14ac:dyDescent="0.25">
      <c r="A171" s="368" t="s">
        <v>167</v>
      </c>
      <c r="B171" s="374" t="s">
        <v>40</v>
      </c>
      <c r="C171" s="374" t="s">
        <v>40</v>
      </c>
      <c r="D171" s="374" t="s">
        <v>40</v>
      </c>
      <c r="E171" s="374" t="s">
        <v>40</v>
      </c>
      <c r="F171" s="374" t="s">
        <v>40</v>
      </c>
      <c r="G171" s="374" t="s">
        <v>40</v>
      </c>
      <c r="H171" s="374" t="s">
        <v>40</v>
      </c>
      <c r="I171" s="374" t="s">
        <v>40</v>
      </c>
      <c r="J171" s="374" t="s">
        <v>40</v>
      </c>
      <c r="K171" s="374" t="s">
        <v>40</v>
      </c>
      <c r="L171" s="374" t="s">
        <v>40</v>
      </c>
      <c r="M171" s="374" t="s">
        <v>40</v>
      </c>
      <c r="N171" s="374" t="s">
        <v>40</v>
      </c>
      <c r="O171" s="374" t="s">
        <v>40</v>
      </c>
      <c r="P171" s="374" t="s">
        <v>40</v>
      </c>
      <c r="Q171" s="374" t="s">
        <v>40</v>
      </c>
      <c r="R171" s="374" t="s">
        <v>40</v>
      </c>
      <c r="S171" s="374" t="s">
        <v>40</v>
      </c>
      <c r="T171" s="374" t="s">
        <v>40</v>
      </c>
      <c r="U171" s="207">
        <v>1.456</v>
      </c>
      <c r="V171" s="207">
        <v>2.8420000000000001</v>
      </c>
      <c r="W171" s="207">
        <v>4.069</v>
      </c>
      <c r="X171" s="207">
        <v>4.8849999999999998</v>
      </c>
    </row>
    <row r="172" spans="1:31" ht="16" customHeight="1" x14ac:dyDescent="0.25">
      <c r="A172" s="31" t="s">
        <v>166</v>
      </c>
      <c r="B172" s="374" t="s">
        <v>40</v>
      </c>
      <c r="C172" s="374" t="s">
        <v>40</v>
      </c>
      <c r="D172" s="374" t="s">
        <v>40</v>
      </c>
      <c r="E172" s="374" t="s">
        <v>40</v>
      </c>
      <c r="F172" s="374" t="s">
        <v>40</v>
      </c>
      <c r="G172" s="374" t="s">
        <v>40</v>
      </c>
      <c r="H172" s="374" t="s">
        <v>40</v>
      </c>
      <c r="I172" s="374" t="s">
        <v>40</v>
      </c>
      <c r="J172" s="374" t="s">
        <v>40</v>
      </c>
      <c r="K172" s="374" t="s">
        <v>40</v>
      </c>
      <c r="L172" s="374" t="s">
        <v>40</v>
      </c>
      <c r="M172" s="374" t="s">
        <v>40</v>
      </c>
      <c r="N172" s="374" t="s">
        <v>40</v>
      </c>
      <c r="O172" s="374" t="s">
        <v>40</v>
      </c>
      <c r="P172" s="374" t="s">
        <v>40</v>
      </c>
      <c r="Q172" s="374" t="s">
        <v>40</v>
      </c>
      <c r="R172" s="374" t="s">
        <v>40</v>
      </c>
      <c r="S172" s="374" t="s">
        <v>40</v>
      </c>
      <c r="T172" s="374" t="s">
        <v>40</v>
      </c>
      <c r="U172" s="124">
        <v>0.57499999999999996</v>
      </c>
      <c r="V172" s="124">
        <v>1.2070000000000001</v>
      </c>
      <c r="W172" s="124">
        <v>1.8640000000000001</v>
      </c>
      <c r="X172" s="124">
        <v>2.2490000000000001</v>
      </c>
    </row>
    <row r="173" spans="1:31" ht="16" customHeight="1" x14ac:dyDescent="0.25">
      <c r="A173" s="31" t="s">
        <v>165</v>
      </c>
      <c r="B173" s="374" t="s">
        <v>40</v>
      </c>
      <c r="C173" s="374" t="s">
        <v>40</v>
      </c>
      <c r="D173" s="374" t="s">
        <v>40</v>
      </c>
      <c r="E173" s="374" t="s">
        <v>40</v>
      </c>
      <c r="F173" s="374" t="s">
        <v>40</v>
      </c>
      <c r="G173" s="374" t="s">
        <v>40</v>
      </c>
      <c r="H173" s="374" t="s">
        <v>40</v>
      </c>
      <c r="I173" s="374" t="s">
        <v>40</v>
      </c>
      <c r="J173" s="374" t="s">
        <v>40</v>
      </c>
      <c r="K173" s="374" t="s">
        <v>40</v>
      </c>
      <c r="L173" s="374" t="s">
        <v>40</v>
      </c>
      <c r="M173" s="374" t="s">
        <v>40</v>
      </c>
      <c r="N173" s="374" t="s">
        <v>40</v>
      </c>
      <c r="O173" s="374" t="s">
        <v>40</v>
      </c>
      <c r="P173" s="374" t="s">
        <v>40</v>
      </c>
      <c r="Q173" s="374" t="s">
        <v>40</v>
      </c>
      <c r="R173" s="374" t="s">
        <v>40</v>
      </c>
      <c r="S173" s="374" t="s">
        <v>40</v>
      </c>
      <c r="T173" s="374" t="s">
        <v>40</v>
      </c>
      <c r="U173" s="124">
        <v>-0.14199999999999999</v>
      </c>
      <c r="V173" s="124">
        <v>-0.28499999999999998</v>
      </c>
      <c r="W173" s="124">
        <v>-0.434</v>
      </c>
      <c r="X173" s="124">
        <v>-0.54400000000000004</v>
      </c>
    </row>
    <row r="174" spans="1:31" ht="16" customHeight="1" x14ac:dyDescent="0.25">
      <c r="A174" s="369" t="s">
        <v>164</v>
      </c>
      <c r="B174" s="374" t="s">
        <v>40</v>
      </c>
      <c r="C174" s="374" t="s">
        <v>40</v>
      </c>
      <c r="D174" s="374" t="s">
        <v>40</v>
      </c>
      <c r="E174" s="374" t="s">
        <v>40</v>
      </c>
      <c r="F174" s="374" t="s">
        <v>40</v>
      </c>
      <c r="G174" s="374" t="s">
        <v>40</v>
      </c>
      <c r="H174" s="374" t="s">
        <v>40</v>
      </c>
      <c r="I174" s="374" t="s">
        <v>40</v>
      </c>
      <c r="J174" s="374" t="s">
        <v>40</v>
      </c>
      <c r="K174" s="374" t="s">
        <v>40</v>
      </c>
      <c r="L174" s="374" t="s">
        <v>40</v>
      </c>
      <c r="M174" s="374" t="s">
        <v>40</v>
      </c>
      <c r="N174" s="374" t="s">
        <v>40</v>
      </c>
      <c r="O174" s="374" t="s">
        <v>40</v>
      </c>
      <c r="P174" s="374" t="s">
        <v>40</v>
      </c>
      <c r="Q174" s="374" t="s">
        <v>40</v>
      </c>
      <c r="R174" s="374" t="s">
        <v>40</v>
      </c>
      <c r="S174" s="374" t="s">
        <v>40</v>
      </c>
      <c r="T174" s="374" t="s">
        <v>40</v>
      </c>
      <c r="U174" s="205">
        <v>0.433</v>
      </c>
      <c r="V174" s="205">
        <v>0.92200000000000004</v>
      </c>
      <c r="W174" s="205">
        <v>1.43</v>
      </c>
      <c r="X174" s="205">
        <v>1.7050000000000001</v>
      </c>
    </row>
    <row r="175" spans="1:31" ht="16" customHeight="1" x14ac:dyDescent="0.25">
      <c r="A175" s="370" t="s">
        <v>163</v>
      </c>
      <c r="B175" s="374" t="s">
        <v>40</v>
      </c>
      <c r="C175" s="374" t="s">
        <v>40</v>
      </c>
      <c r="D175" s="374" t="s">
        <v>40</v>
      </c>
      <c r="E175" s="374" t="s">
        <v>40</v>
      </c>
      <c r="F175" s="374" t="s">
        <v>40</v>
      </c>
      <c r="G175" s="374" t="s">
        <v>40</v>
      </c>
      <c r="H175" s="374" t="s">
        <v>40</v>
      </c>
      <c r="I175" s="374" t="s">
        <v>40</v>
      </c>
      <c r="J175" s="374" t="s">
        <v>40</v>
      </c>
      <c r="K175" s="374" t="s">
        <v>40</v>
      </c>
      <c r="L175" s="374" t="s">
        <v>40</v>
      </c>
      <c r="M175" s="374" t="s">
        <v>40</v>
      </c>
      <c r="N175" s="374" t="s">
        <v>40</v>
      </c>
      <c r="O175" s="374" t="s">
        <v>40</v>
      </c>
      <c r="P175" s="374" t="s">
        <v>40</v>
      </c>
      <c r="Q175" s="374" t="s">
        <v>40</v>
      </c>
      <c r="R175" s="374" t="s">
        <v>40</v>
      </c>
      <c r="S175" s="374" t="s">
        <v>40</v>
      </c>
      <c r="T175" s="374" t="s">
        <v>40</v>
      </c>
      <c r="U175" s="367">
        <v>0</v>
      </c>
      <c r="V175" s="367">
        <v>0</v>
      </c>
      <c r="W175" s="367">
        <v>0</v>
      </c>
      <c r="X175" s="367">
        <v>0</v>
      </c>
    </row>
    <row r="176" spans="1:31" ht="16" customHeight="1" x14ac:dyDescent="0.25">
      <c r="A176" s="223" t="s">
        <v>162</v>
      </c>
      <c r="B176" s="374" t="s">
        <v>40</v>
      </c>
      <c r="C176" s="374" t="s">
        <v>40</v>
      </c>
      <c r="D176" s="374" t="s">
        <v>40</v>
      </c>
      <c r="E176" s="374" t="s">
        <v>40</v>
      </c>
      <c r="F176" s="374" t="s">
        <v>40</v>
      </c>
      <c r="G176" s="374" t="s">
        <v>40</v>
      </c>
      <c r="H176" s="374" t="s">
        <v>40</v>
      </c>
      <c r="I176" s="374" t="s">
        <v>40</v>
      </c>
      <c r="J176" s="374" t="s">
        <v>40</v>
      </c>
      <c r="K176" s="374" t="s">
        <v>40</v>
      </c>
      <c r="L176" s="374" t="s">
        <v>40</v>
      </c>
      <c r="M176" s="374" t="s">
        <v>40</v>
      </c>
      <c r="N176" s="374" t="s">
        <v>40</v>
      </c>
      <c r="O176" s="374" t="s">
        <v>40</v>
      </c>
      <c r="P176" s="374" t="s">
        <v>40</v>
      </c>
      <c r="Q176" s="374" t="s">
        <v>40</v>
      </c>
      <c r="R176" s="374" t="s">
        <v>40</v>
      </c>
      <c r="S176" s="374" t="s">
        <v>40</v>
      </c>
      <c r="T176" s="374" t="s">
        <v>40</v>
      </c>
      <c r="U176" s="204">
        <v>0</v>
      </c>
      <c r="V176" s="204">
        <v>2E-3</v>
      </c>
      <c r="W176" s="204">
        <v>7.0000000000000001E-3</v>
      </c>
      <c r="X176" s="204">
        <v>0.02</v>
      </c>
    </row>
    <row r="177" spans="1:24" ht="16" customHeight="1" x14ac:dyDescent="0.25">
      <c r="A177" s="223" t="s">
        <v>161</v>
      </c>
      <c r="B177" s="374" t="s">
        <v>40</v>
      </c>
      <c r="C177" s="374" t="s">
        <v>40</v>
      </c>
      <c r="D177" s="374" t="s">
        <v>40</v>
      </c>
      <c r="E177" s="374" t="s">
        <v>40</v>
      </c>
      <c r="F177" s="374" t="s">
        <v>40</v>
      </c>
      <c r="G177" s="374" t="s">
        <v>40</v>
      </c>
      <c r="H177" s="374" t="s">
        <v>40</v>
      </c>
      <c r="I177" s="374" t="s">
        <v>40</v>
      </c>
      <c r="J177" s="374" t="s">
        <v>40</v>
      </c>
      <c r="K177" s="374" t="s">
        <v>40</v>
      </c>
      <c r="L177" s="374" t="s">
        <v>40</v>
      </c>
      <c r="M177" s="374" t="s">
        <v>40</v>
      </c>
      <c r="N177" s="374" t="s">
        <v>40</v>
      </c>
      <c r="O177" s="374" t="s">
        <v>40</v>
      </c>
      <c r="P177" s="374" t="s">
        <v>40</v>
      </c>
      <c r="Q177" s="374" t="s">
        <v>40</v>
      </c>
      <c r="R177" s="374" t="s">
        <v>40</v>
      </c>
      <c r="S177" s="374" t="s">
        <v>40</v>
      </c>
      <c r="T177" s="374" t="s">
        <v>40</v>
      </c>
      <c r="U177" s="204">
        <v>-4.3999999999999997E-2</v>
      </c>
      <c r="V177" s="204">
        <v>-4.4999999999999998E-2</v>
      </c>
      <c r="W177" s="204">
        <v>-7.9000000000000001E-2</v>
      </c>
      <c r="X177" s="204">
        <v>-7.0000000000000007E-2</v>
      </c>
    </row>
    <row r="178" spans="1:24" ht="16" customHeight="1" x14ac:dyDescent="0.25">
      <c r="A178" s="371" t="s">
        <v>160</v>
      </c>
      <c r="B178" s="375" t="s">
        <v>40</v>
      </c>
      <c r="C178" s="375" t="s">
        <v>40</v>
      </c>
      <c r="D178" s="375" t="s">
        <v>40</v>
      </c>
      <c r="E178" s="375" t="s">
        <v>40</v>
      </c>
      <c r="F178" s="375" t="s">
        <v>40</v>
      </c>
      <c r="G178" s="375" t="s">
        <v>40</v>
      </c>
      <c r="H178" s="375" t="s">
        <v>40</v>
      </c>
      <c r="I178" s="375" t="s">
        <v>40</v>
      </c>
      <c r="J178" s="375" t="s">
        <v>40</v>
      </c>
      <c r="K178" s="375" t="s">
        <v>40</v>
      </c>
      <c r="L178" s="375" t="s">
        <v>40</v>
      </c>
      <c r="M178" s="375" t="s">
        <v>40</v>
      </c>
      <c r="N178" s="375" t="s">
        <v>40</v>
      </c>
      <c r="O178" s="375" t="s">
        <v>40</v>
      </c>
      <c r="P178" s="375" t="s">
        <v>40</v>
      </c>
      <c r="Q178" s="375" t="s">
        <v>40</v>
      </c>
      <c r="R178" s="375" t="s">
        <v>40</v>
      </c>
      <c r="S178" s="375" t="s">
        <v>40</v>
      </c>
      <c r="T178" s="375" t="s">
        <v>40</v>
      </c>
      <c r="U178" s="206">
        <v>1.845</v>
      </c>
      <c r="V178" s="206">
        <v>3.7210000000000001</v>
      </c>
      <c r="W178" s="206">
        <v>5.4269999999999996</v>
      </c>
      <c r="X178" s="206">
        <v>6.54</v>
      </c>
    </row>
    <row r="179" spans="1:24" ht="16" customHeight="1" x14ac:dyDescent="0.25">
      <c r="A179" s="31" t="s">
        <v>245</v>
      </c>
      <c r="B179" s="374" t="s">
        <v>40</v>
      </c>
      <c r="C179" s="374" t="s">
        <v>40</v>
      </c>
      <c r="D179" s="374" t="s">
        <v>40</v>
      </c>
      <c r="E179" s="374" t="s">
        <v>40</v>
      </c>
      <c r="F179" s="374" t="s">
        <v>40</v>
      </c>
      <c r="G179" s="374" t="s">
        <v>40</v>
      </c>
      <c r="H179" s="374" t="s">
        <v>40</v>
      </c>
      <c r="I179" s="374" t="s">
        <v>40</v>
      </c>
      <c r="J179" s="374" t="s">
        <v>40</v>
      </c>
      <c r="K179" s="374" t="s">
        <v>40</v>
      </c>
      <c r="L179" s="374" t="s">
        <v>40</v>
      </c>
      <c r="M179" s="374" t="s">
        <v>40</v>
      </c>
      <c r="N179" s="374" t="s">
        <v>40</v>
      </c>
      <c r="O179" s="374" t="s">
        <v>40</v>
      </c>
      <c r="P179" s="374" t="s">
        <v>40</v>
      </c>
      <c r="Q179" s="374" t="s">
        <v>40</v>
      </c>
      <c r="R179" s="374" t="s">
        <v>40</v>
      </c>
      <c r="S179" s="374" t="s">
        <v>40</v>
      </c>
      <c r="T179" s="374" t="s">
        <v>40</v>
      </c>
      <c r="U179" s="124">
        <v>-0.76600000000000001</v>
      </c>
      <c r="V179" s="124">
        <v>-1.43</v>
      </c>
      <c r="W179" s="124">
        <v>-2.12</v>
      </c>
      <c r="X179" s="124">
        <v>-2.5670000000000002</v>
      </c>
    </row>
    <row r="180" spans="1:24" ht="16" customHeight="1" x14ac:dyDescent="0.25">
      <c r="A180" s="31" t="s">
        <v>244</v>
      </c>
      <c r="B180" s="374" t="s">
        <v>40</v>
      </c>
      <c r="C180" s="374" t="s">
        <v>40</v>
      </c>
      <c r="D180" s="374" t="s">
        <v>40</v>
      </c>
      <c r="E180" s="374" t="s">
        <v>40</v>
      </c>
      <c r="F180" s="374" t="s">
        <v>40</v>
      </c>
      <c r="G180" s="374" t="s">
        <v>40</v>
      </c>
      <c r="H180" s="374" t="s">
        <v>40</v>
      </c>
      <c r="I180" s="374" t="s">
        <v>40</v>
      </c>
      <c r="J180" s="374" t="s">
        <v>40</v>
      </c>
      <c r="K180" s="374" t="s">
        <v>40</v>
      </c>
      <c r="L180" s="374" t="s">
        <v>40</v>
      </c>
      <c r="M180" s="374" t="s">
        <v>40</v>
      </c>
      <c r="N180" s="374" t="s">
        <v>40</v>
      </c>
      <c r="O180" s="374" t="s">
        <v>40</v>
      </c>
      <c r="P180" s="374" t="s">
        <v>40</v>
      </c>
      <c r="Q180" s="374" t="s">
        <v>40</v>
      </c>
      <c r="R180" s="374" t="s">
        <v>40</v>
      </c>
      <c r="S180" s="374" t="s">
        <v>40</v>
      </c>
      <c r="T180" s="374" t="s">
        <v>40</v>
      </c>
      <c r="U180" s="124">
        <v>-0.57099999999999995</v>
      </c>
      <c r="V180" s="124">
        <v>-1.1399999999999999</v>
      </c>
      <c r="W180" s="124">
        <v>-1.667</v>
      </c>
      <c r="X180" s="124">
        <v>-2.044</v>
      </c>
    </row>
    <row r="181" spans="1:24" ht="16" customHeight="1" x14ac:dyDescent="0.25">
      <c r="A181" s="31" t="s">
        <v>157</v>
      </c>
      <c r="B181" s="374" t="s">
        <v>40</v>
      </c>
      <c r="C181" s="374" t="s">
        <v>40</v>
      </c>
      <c r="D181" s="374" t="s">
        <v>40</v>
      </c>
      <c r="E181" s="374" t="s">
        <v>40</v>
      </c>
      <c r="F181" s="374" t="s">
        <v>40</v>
      </c>
      <c r="G181" s="374" t="s">
        <v>40</v>
      </c>
      <c r="H181" s="374" t="s">
        <v>40</v>
      </c>
      <c r="I181" s="374" t="s">
        <v>40</v>
      </c>
      <c r="J181" s="374" t="s">
        <v>40</v>
      </c>
      <c r="K181" s="374" t="s">
        <v>40</v>
      </c>
      <c r="L181" s="374" t="s">
        <v>40</v>
      </c>
      <c r="M181" s="374" t="s">
        <v>40</v>
      </c>
      <c r="N181" s="374" t="s">
        <v>40</v>
      </c>
      <c r="O181" s="374" t="s">
        <v>40</v>
      </c>
      <c r="P181" s="374" t="s">
        <v>40</v>
      </c>
      <c r="Q181" s="374" t="s">
        <v>40</v>
      </c>
      <c r="R181" s="374" t="s">
        <v>40</v>
      </c>
      <c r="S181" s="374" t="s">
        <v>40</v>
      </c>
      <c r="T181" s="374" t="s">
        <v>40</v>
      </c>
      <c r="U181" s="124">
        <v>-0.23899999999999999</v>
      </c>
      <c r="V181" s="124">
        <v>-0.46800000000000003</v>
      </c>
      <c r="W181" s="124">
        <v>-0.65800000000000003</v>
      </c>
      <c r="X181" s="124">
        <v>-0.78200000000000003</v>
      </c>
    </row>
    <row r="182" spans="1:24" ht="16" customHeight="1" x14ac:dyDescent="0.25">
      <c r="A182" s="371" t="s">
        <v>156</v>
      </c>
      <c r="B182" s="375" t="s">
        <v>40</v>
      </c>
      <c r="C182" s="375" t="s">
        <v>40</v>
      </c>
      <c r="D182" s="375" t="s">
        <v>40</v>
      </c>
      <c r="E182" s="375" t="s">
        <v>40</v>
      </c>
      <c r="F182" s="375" t="s">
        <v>40</v>
      </c>
      <c r="G182" s="375" t="s">
        <v>40</v>
      </c>
      <c r="H182" s="375" t="s">
        <v>40</v>
      </c>
      <c r="I182" s="375" t="s">
        <v>40</v>
      </c>
      <c r="J182" s="375" t="s">
        <v>40</v>
      </c>
      <c r="K182" s="375" t="s">
        <v>40</v>
      </c>
      <c r="L182" s="375" t="s">
        <v>40</v>
      </c>
      <c r="M182" s="375" t="s">
        <v>40</v>
      </c>
      <c r="N182" s="375" t="s">
        <v>40</v>
      </c>
      <c r="O182" s="375" t="s">
        <v>40</v>
      </c>
      <c r="P182" s="375" t="s">
        <v>40</v>
      </c>
      <c r="Q182" s="375" t="s">
        <v>40</v>
      </c>
      <c r="R182" s="375" t="s">
        <v>40</v>
      </c>
      <c r="S182" s="375" t="s">
        <v>40</v>
      </c>
      <c r="T182" s="375" t="s">
        <v>40</v>
      </c>
      <c r="U182" s="206">
        <v>-1.5760000000000001</v>
      </c>
      <c r="V182" s="206">
        <v>-3.0379999999999998</v>
      </c>
      <c r="W182" s="206">
        <v>-4.4450000000000003</v>
      </c>
      <c r="X182" s="206">
        <v>-5.3929999999999998</v>
      </c>
    </row>
    <row r="183" spans="1:24" ht="16" customHeight="1" x14ac:dyDescent="0.25">
      <c r="A183" s="372" t="s">
        <v>155</v>
      </c>
      <c r="B183" s="376" t="s">
        <v>40</v>
      </c>
      <c r="C183" s="376" t="s">
        <v>40</v>
      </c>
      <c r="D183" s="376" t="s">
        <v>40</v>
      </c>
      <c r="E183" s="376" t="s">
        <v>40</v>
      </c>
      <c r="F183" s="376" t="s">
        <v>40</v>
      </c>
      <c r="G183" s="376" t="s">
        <v>40</v>
      </c>
      <c r="H183" s="376" t="s">
        <v>40</v>
      </c>
      <c r="I183" s="376" t="s">
        <v>40</v>
      </c>
      <c r="J183" s="376" t="s">
        <v>40</v>
      </c>
      <c r="K183" s="376" t="s">
        <v>40</v>
      </c>
      <c r="L183" s="376" t="s">
        <v>40</v>
      </c>
      <c r="M183" s="376" t="s">
        <v>40</v>
      </c>
      <c r="N183" s="376" t="s">
        <v>40</v>
      </c>
      <c r="O183" s="376" t="s">
        <v>40</v>
      </c>
      <c r="P183" s="376" t="s">
        <v>40</v>
      </c>
      <c r="Q183" s="376" t="s">
        <v>40</v>
      </c>
      <c r="R183" s="376" t="s">
        <v>40</v>
      </c>
      <c r="S183" s="376" t="s">
        <v>40</v>
      </c>
      <c r="T183" s="376" t="s">
        <v>40</v>
      </c>
      <c r="U183" s="150">
        <v>0.26900000000000002</v>
      </c>
      <c r="V183" s="150">
        <v>0.68300000000000005</v>
      </c>
      <c r="W183" s="150">
        <v>0.98199999999999998</v>
      </c>
      <c r="X183" s="150">
        <v>1.147</v>
      </c>
    </row>
    <row r="184" spans="1:24" ht="16" customHeight="1" x14ac:dyDescent="0.25">
      <c r="A184" s="31" t="s">
        <v>154</v>
      </c>
      <c r="B184" s="374" t="s">
        <v>40</v>
      </c>
      <c r="C184" s="374" t="s">
        <v>40</v>
      </c>
      <c r="D184" s="374" t="s">
        <v>40</v>
      </c>
      <c r="E184" s="374" t="s">
        <v>40</v>
      </c>
      <c r="F184" s="374" t="s">
        <v>40</v>
      </c>
      <c r="G184" s="374" t="s">
        <v>40</v>
      </c>
      <c r="H184" s="374" t="s">
        <v>40</v>
      </c>
      <c r="I184" s="374" t="s">
        <v>40</v>
      </c>
      <c r="J184" s="374" t="s">
        <v>40</v>
      </c>
      <c r="K184" s="374" t="s">
        <v>40</v>
      </c>
      <c r="L184" s="374" t="s">
        <v>40</v>
      </c>
      <c r="M184" s="374" t="s">
        <v>40</v>
      </c>
      <c r="N184" s="374" t="s">
        <v>40</v>
      </c>
      <c r="O184" s="374" t="s">
        <v>40</v>
      </c>
      <c r="P184" s="374" t="s">
        <v>40</v>
      </c>
      <c r="Q184" s="374" t="s">
        <v>40</v>
      </c>
      <c r="R184" s="374" t="s">
        <v>40</v>
      </c>
      <c r="S184" s="374" t="s">
        <v>40</v>
      </c>
      <c r="T184" s="374" t="s">
        <v>40</v>
      </c>
      <c r="U184" s="124">
        <v>-0.55500000000000005</v>
      </c>
      <c r="V184" s="124">
        <v>-0.57699999999999996</v>
      </c>
      <c r="W184" s="124">
        <v>-0.57799999999999996</v>
      </c>
      <c r="X184" s="124">
        <v>-0.59799999999999998</v>
      </c>
    </row>
    <row r="185" spans="1:24" ht="16" customHeight="1" x14ac:dyDescent="0.25">
      <c r="A185" s="31" t="s">
        <v>152</v>
      </c>
      <c r="B185" s="374" t="s">
        <v>40</v>
      </c>
      <c r="C185" s="374" t="s">
        <v>40</v>
      </c>
      <c r="D185" s="374" t="s">
        <v>40</v>
      </c>
      <c r="E185" s="374" t="s">
        <v>40</v>
      </c>
      <c r="F185" s="374" t="s">
        <v>40</v>
      </c>
      <c r="G185" s="374" t="s">
        <v>40</v>
      </c>
      <c r="H185" s="374" t="s">
        <v>40</v>
      </c>
      <c r="I185" s="374" t="s">
        <v>40</v>
      </c>
      <c r="J185" s="374" t="s">
        <v>40</v>
      </c>
      <c r="K185" s="374" t="s">
        <v>40</v>
      </c>
      <c r="L185" s="374" t="s">
        <v>40</v>
      </c>
      <c r="M185" s="374" t="s">
        <v>40</v>
      </c>
      <c r="N185" s="374" t="s">
        <v>40</v>
      </c>
      <c r="O185" s="374" t="s">
        <v>40</v>
      </c>
      <c r="P185" s="374" t="s">
        <v>40</v>
      </c>
      <c r="Q185" s="374" t="s">
        <v>40</v>
      </c>
      <c r="R185" s="374" t="s">
        <v>40</v>
      </c>
      <c r="S185" s="374" t="s">
        <v>40</v>
      </c>
      <c r="T185" s="374" t="s">
        <v>40</v>
      </c>
      <c r="U185" s="124">
        <v>0</v>
      </c>
      <c r="V185" s="124">
        <v>-3.0000000000000001E-3</v>
      </c>
      <c r="W185" s="124">
        <v>-5.0000000000000001E-3</v>
      </c>
      <c r="X185" s="124">
        <v>-8.9999999999999993E-3</v>
      </c>
    </row>
    <row r="186" spans="1:24" ht="16" customHeight="1" x14ac:dyDescent="0.25">
      <c r="A186" s="372" t="s">
        <v>150</v>
      </c>
      <c r="B186" s="376" t="s">
        <v>40</v>
      </c>
      <c r="C186" s="376" t="s">
        <v>40</v>
      </c>
      <c r="D186" s="376" t="s">
        <v>40</v>
      </c>
      <c r="E186" s="376" t="s">
        <v>40</v>
      </c>
      <c r="F186" s="376" t="s">
        <v>40</v>
      </c>
      <c r="G186" s="376" t="s">
        <v>40</v>
      </c>
      <c r="H186" s="376" t="s">
        <v>40</v>
      </c>
      <c r="I186" s="376" t="s">
        <v>40</v>
      </c>
      <c r="J186" s="376" t="s">
        <v>40</v>
      </c>
      <c r="K186" s="376" t="s">
        <v>40</v>
      </c>
      <c r="L186" s="376" t="s">
        <v>40</v>
      </c>
      <c r="M186" s="376" t="s">
        <v>40</v>
      </c>
      <c r="N186" s="376" t="s">
        <v>40</v>
      </c>
      <c r="O186" s="376" t="s">
        <v>40</v>
      </c>
      <c r="P186" s="376" t="s">
        <v>40</v>
      </c>
      <c r="Q186" s="376" t="s">
        <v>40</v>
      </c>
      <c r="R186" s="376" t="s">
        <v>40</v>
      </c>
      <c r="S186" s="376" t="s">
        <v>40</v>
      </c>
      <c r="T186" s="376" t="s">
        <v>40</v>
      </c>
      <c r="U186" s="150">
        <v>-0.3</v>
      </c>
      <c r="V186" s="150">
        <v>0.10299999999999999</v>
      </c>
      <c r="W186" s="150">
        <v>0.39900000000000002</v>
      </c>
      <c r="X186" s="150">
        <v>0.54</v>
      </c>
    </row>
    <row r="187" spans="1:24" ht="16" customHeight="1" x14ac:dyDescent="0.25">
      <c r="A187" s="31" t="s">
        <v>149</v>
      </c>
      <c r="B187" s="374" t="s">
        <v>40</v>
      </c>
      <c r="C187" s="374" t="s">
        <v>40</v>
      </c>
      <c r="D187" s="374" t="s">
        <v>40</v>
      </c>
      <c r="E187" s="374" t="s">
        <v>40</v>
      </c>
      <c r="F187" s="374" t="s">
        <v>40</v>
      </c>
      <c r="G187" s="374" t="s">
        <v>40</v>
      </c>
      <c r="H187" s="374" t="s">
        <v>40</v>
      </c>
      <c r="I187" s="374" t="s">
        <v>40</v>
      </c>
      <c r="J187" s="374" t="s">
        <v>40</v>
      </c>
      <c r="K187" s="374" t="s">
        <v>40</v>
      </c>
      <c r="L187" s="374" t="s">
        <v>40</v>
      </c>
      <c r="M187" s="374" t="s">
        <v>40</v>
      </c>
      <c r="N187" s="374" t="s">
        <v>40</v>
      </c>
      <c r="O187" s="374" t="s">
        <v>40</v>
      </c>
      <c r="P187" s="374" t="s">
        <v>40</v>
      </c>
      <c r="Q187" s="374" t="s">
        <v>40</v>
      </c>
      <c r="R187" s="374" t="s">
        <v>40</v>
      </c>
      <c r="S187" s="374" t="s">
        <v>40</v>
      </c>
      <c r="T187" s="374" t="s">
        <v>40</v>
      </c>
      <c r="U187" s="124">
        <v>3.5999999999999997E-2</v>
      </c>
      <c r="V187" s="124">
        <v>4.0000000000000001E-3</v>
      </c>
      <c r="W187" s="124">
        <v>-2.3E-2</v>
      </c>
      <c r="X187" s="124">
        <v>-4.4999999999999998E-2</v>
      </c>
    </row>
    <row r="188" spans="1:24" ht="16" customHeight="1" x14ac:dyDescent="0.25">
      <c r="A188" s="373" t="s">
        <v>243</v>
      </c>
      <c r="B188" s="376" t="s">
        <v>40</v>
      </c>
      <c r="C188" s="376" t="s">
        <v>40</v>
      </c>
      <c r="D188" s="376" t="s">
        <v>40</v>
      </c>
      <c r="E188" s="376" t="s">
        <v>40</v>
      </c>
      <c r="F188" s="376" t="s">
        <v>40</v>
      </c>
      <c r="G188" s="376" t="s">
        <v>40</v>
      </c>
      <c r="H188" s="376" t="s">
        <v>40</v>
      </c>
      <c r="I188" s="376" t="s">
        <v>40</v>
      </c>
      <c r="J188" s="376" t="s">
        <v>40</v>
      </c>
      <c r="K188" s="376" t="s">
        <v>40</v>
      </c>
      <c r="L188" s="376" t="s">
        <v>40</v>
      </c>
      <c r="M188" s="376" t="s">
        <v>40</v>
      </c>
      <c r="N188" s="376" t="s">
        <v>40</v>
      </c>
      <c r="O188" s="376" t="s">
        <v>40</v>
      </c>
      <c r="P188" s="376" t="s">
        <v>40</v>
      </c>
      <c r="Q188" s="376" t="s">
        <v>40</v>
      </c>
      <c r="R188" s="376" t="s">
        <v>40</v>
      </c>
      <c r="S188" s="376" t="s">
        <v>40</v>
      </c>
      <c r="T188" s="376" t="s">
        <v>40</v>
      </c>
      <c r="U188" s="203">
        <v>-0.251</v>
      </c>
      <c r="V188" s="203">
        <v>0.107</v>
      </c>
      <c r="W188" s="203">
        <v>0.376</v>
      </c>
      <c r="X188" s="203">
        <v>0.495</v>
      </c>
    </row>
    <row r="189" spans="1:24" ht="16" customHeight="1" x14ac:dyDescent="0.25">
      <c r="A189" s="202"/>
      <c r="B189" s="202"/>
      <c r="C189" s="202"/>
      <c r="D189" s="202"/>
      <c r="E189" s="202"/>
    </row>
    <row r="190" spans="1:24" ht="30.5" x14ac:dyDescent="0.25">
      <c r="A190" s="262" t="s">
        <v>304</v>
      </c>
    </row>
    <row r="191" spans="1:24" ht="30.5" x14ac:dyDescent="0.25">
      <c r="A191" s="262" t="s">
        <v>324</v>
      </c>
    </row>
    <row r="193" spans="1:24" ht="25.5" customHeight="1" x14ac:dyDescent="0.25">
      <c r="A193" s="208" t="s">
        <v>302</v>
      </c>
      <c r="B193" s="143" t="s">
        <v>25</v>
      </c>
      <c r="C193" s="143" t="s">
        <v>26</v>
      </c>
      <c r="D193" s="143" t="s">
        <v>27</v>
      </c>
      <c r="E193" s="143" t="s">
        <v>28</v>
      </c>
      <c r="F193" s="143" t="s">
        <v>29</v>
      </c>
      <c r="G193" s="143" t="s">
        <v>30</v>
      </c>
      <c r="H193" s="143" t="s">
        <v>31</v>
      </c>
      <c r="I193" s="143" t="s">
        <v>32</v>
      </c>
      <c r="J193" s="143" t="s">
        <v>33</v>
      </c>
      <c r="K193" s="143" t="s">
        <v>34</v>
      </c>
      <c r="L193" s="143" t="s">
        <v>35</v>
      </c>
      <c r="M193" s="143" t="s">
        <v>38</v>
      </c>
      <c r="N193" s="143" t="s">
        <v>42</v>
      </c>
      <c r="O193" s="143" t="s">
        <v>44</v>
      </c>
      <c r="P193" s="143" t="s">
        <v>109</v>
      </c>
      <c r="Q193" s="143" t="s">
        <v>142</v>
      </c>
      <c r="R193" s="143" t="s">
        <v>141</v>
      </c>
      <c r="S193" s="143" t="s">
        <v>140</v>
      </c>
      <c r="T193" s="143" t="s">
        <v>139</v>
      </c>
      <c r="U193" s="143" t="s">
        <v>295</v>
      </c>
      <c r="V193" s="143" t="s">
        <v>316</v>
      </c>
      <c r="W193" s="143" t="s">
        <v>318</v>
      </c>
      <c r="X193" s="143" t="s">
        <v>323</v>
      </c>
    </row>
    <row r="194" spans="1:24" ht="16" customHeight="1" x14ac:dyDescent="0.25">
      <c r="A194" s="31" t="s">
        <v>169</v>
      </c>
      <c r="B194" s="374" t="s">
        <v>40</v>
      </c>
      <c r="C194" s="374" t="s">
        <v>40</v>
      </c>
      <c r="D194" s="374" t="s">
        <v>40</v>
      </c>
      <c r="E194" s="374" t="s">
        <v>40</v>
      </c>
      <c r="F194" s="374" t="s">
        <v>40</v>
      </c>
      <c r="G194" s="374" t="s">
        <v>40</v>
      </c>
      <c r="H194" s="374" t="s">
        <v>40</v>
      </c>
      <c r="I194" s="374" t="s">
        <v>40</v>
      </c>
      <c r="J194" s="374" t="s">
        <v>40</v>
      </c>
      <c r="K194" s="374" t="s">
        <v>40</v>
      </c>
      <c r="L194" s="374" t="s">
        <v>40</v>
      </c>
      <c r="M194" s="374" t="s">
        <v>40</v>
      </c>
      <c r="N194" s="374" t="s">
        <v>40</v>
      </c>
      <c r="O194" s="374" t="s">
        <v>40</v>
      </c>
      <c r="P194" s="374" t="s">
        <v>40</v>
      </c>
      <c r="Q194" s="374" t="s">
        <v>40</v>
      </c>
      <c r="R194" s="374" t="s">
        <v>40</v>
      </c>
      <c r="S194" s="374" t="s">
        <v>40</v>
      </c>
      <c r="T194" s="374" t="s">
        <v>40</v>
      </c>
      <c r="U194" s="124">
        <v>1.9430000000000001</v>
      </c>
      <c r="V194" s="124">
        <v>3.6659999999999999</v>
      </c>
      <c r="W194" s="124">
        <v>5.0449999999999999</v>
      </c>
      <c r="X194" s="124">
        <v>6.1459999999999999</v>
      </c>
    </row>
    <row r="195" spans="1:24" ht="16" customHeight="1" x14ac:dyDescent="0.25">
      <c r="A195" s="31" t="s">
        <v>168</v>
      </c>
      <c r="B195" s="374" t="s">
        <v>40</v>
      </c>
      <c r="C195" s="374" t="s">
        <v>40</v>
      </c>
      <c r="D195" s="374" t="s">
        <v>40</v>
      </c>
      <c r="E195" s="374" t="s">
        <v>40</v>
      </c>
      <c r="F195" s="374" t="s">
        <v>40</v>
      </c>
      <c r="G195" s="374" t="s">
        <v>40</v>
      </c>
      <c r="H195" s="374" t="s">
        <v>40</v>
      </c>
      <c r="I195" s="374" t="s">
        <v>40</v>
      </c>
      <c r="J195" s="374" t="s">
        <v>40</v>
      </c>
      <c r="K195" s="374" t="s">
        <v>40</v>
      </c>
      <c r="L195" s="374" t="s">
        <v>40</v>
      </c>
      <c r="M195" s="374" t="s">
        <v>40</v>
      </c>
      <c r="N195" s="374" t="s">
        <v>40</v>
      </c>
      <c r="O195" s="374" t="s">
        <v>40</v>
      </c>
      <c r="P195" s="374" t="s">
        <v>40</v>
      </c>
      <c r="Q195" s="374" t="s">
        <v>40</v>
      </c>
      <c r="R195" s="374" t="s">
        <v>40</v>
      </c>
      <c r="S195" s="374" t="s">
        <v>40</v>
      </c>
      <c r="T195" s="374" t="s">
        <v>40</v>
      </c>
      <c r="U195" s="124">
        <v>-0.27</v>
      </c>
      <c r="V195" s="124">
        <v>-0.53300000000000003</v>
      </c>
      <c r="W195" s="124">
        <v>-0.749</v>
      </c>
      <c r="X195" s="124">
        <v>-0.84</v>
      </c>
    </row>
    <row r="196" spans="1:24" ht="16" customHeight="1" x14ac:dyDescent="0.25">
      <c r="A196" s="368" t="s">
        <v>167</v>
      </c>
      <c r="B196" s="374" t="s">
        <v>40</v>
      </c>
      <c r="C196" s="374" t="s">
        <v>40</v>
      </c>
      <c r="D196" s="374" t="s">
        <v>40</v>
      </c>
      <c r="E196" s="374" t="s">
        <v>40</v>
      </c>
      <c r="F196" s="374" t="s">
        <v>40</v>
      </c>
      <c r="G196" s="374" t="s">
        <v>40</v>
      </c>
      <c r="H196" s="374" t="s">
        <v>40</v>
      </c>
      <c r="I196" s="374" t="s">
        <v>40</v>
      </c>
      <c r="J196" s="374" t="s">
        <v>40</v>
      </c>
      <c r="K196" s="374" t="s">
        <v>40</v>
      </c>
      <c r="L196" s="374" t="s">
        <v>40</v>
      </c>
      <c r="M196" s="374" t="s">
        <v>40</v>
      </c>
      <c r="N196" s="374" t="s">
        <v>40</v>
      </c>
      <c r="O196" s="374" t="s">
        <v>40</v>
      </c>
      <c r="P196" s="374" t="s">
        <v>40</v>
      </c>
      <c r="Q196" s="374" t="s">
        <v>40</v>
      </c>
      <c r="R196" s="374" t="s">
        <v>40</v>
      </c>
      <c r="S196" s="374" t="s">
        <v>40</v>
      </c>
      <c r="T196" s="374" t="s">
        <v>40</v>
      </c>
      <c r="U196" s="207">
        <v>1.673</v>
      </c>
      <c r="V196" s="207">
        <v>3.133</v>
      </c>
      <c r="W196" s="207">
        <v>4.2960000000000003</v>
      </c>
      <c r="X196" s="207">
        <v>5.306</v>
      </c>
    </row>
    <row r="197" spans="1:24" ht="16" customHeight="1" x14ac:dyDescent="0.25">
      <c r="A197" s="31" t="s">
        <v>166</v>
      </c>
      <c r="B197" s="374" t="s">
        <v>40</v>
      </c>
      <c r="C197" s="374" t="s">
        <v>40</v>
      </c>
      <c r="D197" s="374" t="s">
        <v>40</v>
      </c>
      <c r="E197" s="374" t="s">
        <v>40</v>
      </c>
      <c r="F197" s="374" t="s">
        <v>40</v>
      </c>
      <c r="G197" s="374" t="s">
        <v>40</v>
      </c>
      <c r="H197" s="374" t="s">
        <v>40</v>
      </c>
      <c r="I197" s="374" t="s">
        <v>40</v>
      </c>
      <c r="J197" s="374" t="s">
        <v>40</v>
      </c>
      <c r="K197" s="374" t="s">
        <v>40</v>
      </c>
      <c r="L197" s="374" t="s">
        <v>40</v>
      </c>
      <c r="M197" s="374" t="s">
        <v>40</v>
      </c>
      <c r="N197" s="374" t="s">
        <v>40</v>
      </c>
      <c r="O197" s="374" t="s">
        <v>40</v>
      </c>
      <c r="P197" s="374" t="s">
        <v>40</v>
      </c>
      <c r="Q197" s="374" t="s">
        <v>40</v>
      </c>
      <c r="R197" s="374" t="s">
        <v>40</v>
      </c>
      <c r="S197" s="374" t="s">
        <v>40</v>
      </c>
      <c r="T197" s="374" t="s">
        <v>40</v>
      </c>
      <c r="U197" s="124">
        <v>0.43099999999999999</v>
      </c>
      <c r="V197" s="124">
        <v>0.92100000000000004</v>
      </c>
      <c r="W197" s="124">
        <v>1.546</v>
      </c>
      <c r="X197" s="124">
        <v>1.7889999999999999</v>
      </c>
    </row>
    <row r="198" spans="1:24" ht="16" customHeight="1" x14ac:dyDescent="0.25">
      <c r="A198" s="31" t="s">
        <v>165</v>
      </c>
      <c r="B198" s="374" t="s">
        <v>40</v>
      </c>
      <c r="C198" s="374" t="s">
        <v>40</v>
      </c>
      <c r="D198" s="374" t="s">
        <v>40</v>
      </c>
      <c r="E198" s="374" t="s">
        <v>40</v>
      </c>
      <c r="F198" s="374" t="s">
        <v>40</v>
      </c>
      <c r="G198" s="374" t="s">
        <v>40</v>
      </c>
      <c r="H198" s="374" t="s">
        <v>40</v>
      </c>
      <c r="I198" s="374" t="s">
        <v>40</v>
      </c>
      <c r="J198" s="374" t="s">
        <v>40</v>
      </c>
      <c r="K198" s="374" t="s">
        <v>40</v>
      </c>
      <c r="L198" s="374" t="s">
        <v>40</v>
      </c>
      <c r="M198" s="374" t="s">
        <v>40</v>
      </c>
      <c r="N198" s="374" t="s">
        <v>40</v>
      </c>
      <c r="O198" s="374" t="s">
        <v>40</v>
      </c>
      <c r="P198" s="374" t="s">
        <v>40</v>
      </c>
      <c r="Q198" s="374" t="s">
        <v>40</v>
      </c>
      <c r="R198" s="374" t="s">
        <v>40</v>
      </c>
      <c r="S198" s="374" t="s">
        <v>40</v>
      </c>
      <c r="T198" s="374" t="s">
        <v>40</v>
      </c>
      <c r="U198" s="124">
        <v>-0.111</v>
      </c>
      <c r="V198" s="124">
        <v>-0.307</v>
      </c>
      <c r="W198" s="124">
        <v>-0.69599999999999995</v>
      </c>
      <c r="X198" s="124">
        <v>-0.78</v>
      </c>
    </row>
    <row r="199" spans="1:24" ht="16" customHeight="1" x14ac:dyDescent="0.25">
      <c r="A199" s="369" t="s">
        <v>164</v>
      </c>
      <c r="B199" s="374" t="s">
        <v>40</v>
      </c>
      <c r="C199" s="374" t="s">
        <v>40</v>
      </c>
      <c r="D199" s="374" t="s">
        <v>40</v>
      </c>
      <c r="E199" s="374" t="s">
        <v>40</v>
      </c>
      <c r="F199" s="374" t="s">
        <v>40</v>
      </c>
      <c r="G199" s="374" t="s">
        <v>40</v>
      </c>
      <c r="H199" s="374" t="s">
        <v>40</v>
      </c>
      <c r="I199" s="374" t="s">
        <v>40</v>
      </c>
      <c r="J199" s="374" t="s">
        <v>40</v>
      </c>
      <c r="K199" s="374" t="s">
        <v>40</v>
      </c>
      <c r="L199" s="374" t="s">
        <v>40</v>
      </c>
      <c r="M199" s="374" t="s">
        <v>40</v>
      </c>
      <c r="N199" s="374" t="s">
        <v>40</v>
      </c>
      <c r="O199" s="374" t="s">
        <v>40</v>
      </c>
      <c r="P199" s="374" t="s">
        <v>40</v>
      </c>
      <c r="Q199" s="374" t="s">
        <v>40</v>
      </c>
      <c r="R199" s="374" t="s">
        <v>40</v>
      </c>
      <c r="S199" s="374" t="s">
        <v>40</v>
      </c>
      <c r="T199" s="374" t="s">
        <v>40</v>
      </c>
      <c r="U199" s="205">
        <v>0.32</v>
      </c>
      <c r="V199" s="205">
        <v>0.61399999999999999</v>
      </c>
      <c r="W199" s="205">
        <v>0.85</v>
      </c>
      <c r="X199" s="205">
        <v>1.0089999999999999</v>
      </c>
    </row>
    <row r="200" spans="1:24" ht="16" customHeight="1" x14ac:dyDescent="0.25">
      <c r="A200" s="370" t="s">
        <v>163</v>
      </c>
      <c r="B200" s="374" t="s">
        <v>40</v>
      </c>
      <c r="C200" s="374" t="s">
        <v>40</v>
      </c>
      <c r="D200" s="374" t="s">
        <v>40</v>
      </c>
      <c r="E200" s="374" t="s">
        <v>40</v>
      </c>
      <c r="F200" s="374" t="s">
        <v>40</v>
      </c>
      <c r="G200" s="374" t="s">
        <v>40</v>
      </c>
      <c r="H200" s="374" t="s">
        <v>40</v>
      </c>
      <c r="I200" s="374" t="s">
        <v>40</v>
      </c>
      <c r="J200" s="374" t="s">
        <v>40</v>
      </c>
      <c r="K200" s="374" t="s">
        <v>40</v>
      </c>
      <c r="L200" s="374" t="s">
        <v>40</v>
      </c>
      <c r="M200" s="374" t="s">
        <v>40</v>
      </c>
      <c r="N200" s="374" t="s">
        <v>40</v>
      </c>
      <c r="O200" s="374" t="s">
        <v>40</v>
      </c>
      <c r="P200" s="374" t="s">
        <v>40</v>
      </c>
      <c r="Q200" s="374" t="s">
        <v>40</v>
      </c>
      <c r="R200" s="374" t="s">
        <v>40</v>
      </c>
      <c r="S200" s="374" t="s">
        <v>40</v>
      </c>
      <c r="T200" s="374" t="s">
        <v>40</v>
      </c>
      <c r="U200" s="367">
        <v>0</v>
      </c>
      <c r="V200" s="367">
        <v>0</v>
      </c>
      <c r="W200" s="367">
        <v>0</v>
      </c>
      <c r="X200" s="367">
        <v>0</v>
      </c>
    </row>
    <row r="201" spans="1:24" ht="16" customHeight="1" x14ac:dyDescent="0.25">
      <c r="A201" s="223" t="s">
        <v>162</v>
      </c>
      <c r="B201" s="374" t="s">
        <v>40</v>
      </c>
      <c r="C201" s="374" t="s">
        <v>40</v>
      </c>
      <c r="D201" s="374" t="s">
        <v>40</v>
      </c>
      <c r="E201" s="374" t="s">
        <v>40</v>
      </c>
      <c r="F201" s="374" t="s">
        <v>40</v>
      </c>
      <c r="G201" s="374" t="s">
        <v>40</v>
      </c>
      <c r="H201" s="374" t="s">
        <v>40</v>
      </c>
      <c r="I201" s="374" t="s">
        <v>40</v>
      </c>
      <c r="J201" s="374" t="s">
        <v>40</v>
      </c>
      <c r="K201" s="374" t="s">
        <v>40</v>
      </c>
      <c r="L201" s="374" t="s">
        <v>40</v>
      </c>
      <c r="M201" s="374" t="s">
        <v>40</v>
      </c>
      <c r="N201" s="374" t="s">
        <v>40</v>
      </c>
      <c r="O201" s="374" t="s">
        <v>40</v>
      </c>
      <c r="P201" s="374" t="s">
        <v>40</v>
      </c>
      <c r="Q201" s="374" t="s">
        <v>40</v>
      </c>
      <c r="R201" s="374" t="s">
        <v>40</v>
      </c>
      <c r="S201" s="374" t="s">
        <v>40</v>
      </c>
      <c r="T201" s="374" t="s">
        <v>40</v>
      </c>
      <c r="U201" s="204">
        <v>2.7E-2</v>
      </c>
      <c r="V201" s="204">
        <v>5.6000000000000001E-2</v>
      </c>
      <c r="W201" s="204">
        <v>9.6000000000000002E-2</v>
      </c>
      <c r="X201" s="204">
        <v>0.11600000000000001</v>
      </c>
    </row>
    <row r="202" spans="1:24" ht="16" customHeight="1" x14ac:dyDescent="0.25">
      <c r="A202" s="223" t="s">
        <v>161</v>
      </c>
      <c r="B202" s="374" t="s">
        <v>40</v>
      </c>
      <c r="C202" s="374" t="s">
        <v>40</v>
      </c>
      <c r="D202" s="374" t="s">
        <v>40</v>
      </c>
      <c r="E202" s="374" t="s">
        <v>40</v>
      </c>
      <c r="F202" s="374" t="s">
        <v>40</v>
      </c>
      <c r="G202" s="374" t="s">
        <v>40</v>
      </c>
      <c r="H202" s="374" t="s">
        <v>40</v>
      </c>
      <c r="I202" s="374" t="s">
        <v>40</v>
      </c>
      <c r="J202" s="374" t="s">
        <v>40</v>
      </c>
      <c r="K202" s="374" t="s">
        <v>40</v>
      </c>
      <c r="L202" s="374" t="s">
        <v>40</v>
      </c>
      <c r="M202" s="374" t="s">
        <v>40</v>
      </c>
      <c r="N202" s="374" t="s">
        <v>40</v>
      </c>
      <c r="O202" s="374" t="s">
        <v>40</v>
      </c>
      <c r="P202" s="374" t="s">
        <v>40</v>
      </c>
      <c r="Q202" s="374" t="s">
        <v>40</v>
      </c>
      <c r="R202" s="374" t="s">
        <v>40</v>
      </c>
      <c r="S202" s="374" t="s">
        <v>40</v>
      </c>
      <c r="T202" s="374" t="s">
        <v>40</v>
      </c>
      <c r="U202" s="204">
        <v>-0.17199999999999999</v>
      </c>
      <c r="V202" s="204">
        <v>-0.36499999999999999</v>
      </c>
      <c r="W202" s="204">
        <v>-0.501</v>
      </c>
      <c r="X202" s="204">
        <v>-0.58799999999999997</v>
      </c>
    </row>
    <row r="203" spans="1:24" ht="16" customHeight="1" x14ac:dyDescent="0.25">
      <c r="A203" s="371" t="s">
        <v>160</v>
      </c>
      <c r="B203" s="375" t="s">
        <v>40</v>
      </c>
      <c r="C203" s="375" t="s">
        <v>40</v>
      </c>
      <c r="D203" s="375" t="s">
        <v>40</v>
      </c>
      <c r="E203" s="375" t="s">
        <v>40</v>
      </c>
      <c r="F203" s="375" t="s">
        <v>40</v>
      </c>
      <c r="G203" s="375" t="s">
        <v>40</v>
      </c>
      <c r="H203" s="375" t="s">
        <v>40</v>
      </c>
      <c r="I203" s="375" t="s">
        <v>40</v>
      </c>
      <c r="J203" s="375" t="s">
        <v>40</v>
      </c>
      <c r="K203" s="375" t="s">
        <v>40</v>
      </c>
      <c r="L203" s="375" t="s">
        <v>40</v>
      </c>
      <c r="M203" s="375" t="s">
        <v>40</v>
      </c>
      <c r="N203" s="375" t="s">
        <v>40</v>
      </c>
      <c r="O203" s="375" t="s">
        <v>40</v>
      </c>
      <c r="P203" s="375" t="s">
        <v>40</v>
      </c>
      <c r="Q203" s="375" t="s">
        <v>40</v>
      </c>
      <c r="R203" s="375" t="s">
        <v>40</v>
      </c>
      <c r="S203" s="375" t="s">
        <v>40</v>
      </c>
      <c r="T203" s="375" t="s">
        <v>40</v>
      </c>
      <c r="U203" s="206">
        <v>1.8480000000000001</v>
      </c>
      <c r="V203" s="206">
        <v>3.4380000000000002</v>
      </c>
      <c r="W203" s="206">
        <v>4.7409999999999997</v>
      </c>
      <c r="X203" s="206">
        <v>5.843</v>
      </c>
    </row>
    <row r="204" spans="1:24" ht="16" customHeight="1" x14ac:dyDescent="0.25">
      <c r="A204" s="31" t="s">
        <v>245</v>
      </c>
      <c r="B204" s="374" t="s">
        <v>40</v>
      </c>
      <c r="C204" s="374" t="s">
        <v>40</v>
      </c>
      <c r="D204" s="374" t="s">
        <v>40</v>
      </c>
      <c r="E204" s="374" t="s">
        <v>40</v>
      </c>
      <c r="F204" s="374" t="s">
        <v>40</v>
      </c>
      <c r="G204" s="374" t="s">
        <v>40</v>
      </c>
      <c r="H204" s="374" t="s">
        <v>40</v>
      </c>
      <c r="I204" s="374" t="s">
        <v>40</v>
      </c>
      <c r="J204" s="374" t="s">
        <v>40</v>
      </c>
      <c r="K204" s="374" t="s">
        <v>40</v>
      </c>
      <c r="L204" s="374" t="s">
        <v>40</v>
      </c>
      <c r="M204" s="374" t="s">
        <v>40</v>
      </c>
      <c r="N204" s="374" t="s">
        <v>40</v>
      </c>
      <c r="O204" s="374" t="s">
        <v>40</v>
      </c>
      <c r="P204" s="374" t="s">
        <v>40</v>
      </c>
      <c r="Q204" s="374" t="s">
        <v>40</v>
      </c>
      <c r="R204" s="374" t="s">
        <v>40</v>
      </c>
      <c r="S204" s="374" t="s">
        <v>40</v>
      </c>
      <c r="T204" s="374" t="s">
        <v>40</v>
      </c>
      <c r="U204" s="124">
        <v>-0.70899999999999996</v>
      </c>
      <c r="V204" s="124">
        <v>-1.56</v>
      </c>
      <c r="W204" s="124">
        <v>-2.66</v>
      </c>
      <c r="X204" s="124">
        <v>-3.782</v>
      </c>
    </row>
    <row r="205" spans="1:24" ht="16" customHeight="1" x14ac:dyDescent="0.25">
      <c r="A205" s="31" t="s">
        <v>244</v>
      </c>
      <c r="B205" s="374" t="s">
        <v>40</v>
      </c>
      <c r="C205" s="374" t="s">
        <v>40</v>
      </c>
      <c r="D205" s="374" t="s">
        <v>40</v>
      </c>
      <c r="E205" s="374" t="s">
        <v>40</v>
      </c>
      <c r="F205" s="374" t="s">
        <v>40</v>
      </c>
      <c r="G205" s="374" t="s">
        <v>40</v>
      </c>
      <c r="H205" s="374" t="s">
        <v>40</v>
      </c>
      <c r="I205" s="374" t="s">
        <v>40</v>
      </c>
      <c r="J205" s="374" t="s">
        <v>40</v>
      </c>
      <c r="K205" s="374" t="s">
        <v>40</v>
      </c>
      <c r="L205" s="374" t="s">
        <v>40</v>
      </c>
      <c r="M205" s="374" t="s">
        <v>40</v>
      </c>
      <c r="N205" s="374" t="s">
        <v>40</v>
      </c>
      <c r="O205" s="374" t="s">
        <v>40</v>
      </c>
      <c r="P205" s="374" t="s">
        <v>40</v>
      </c>
      <c r="Q205" s="374" t="s">
        <v>40</v>
      </c>
      <c r="R205" s="374" t="s">
        <v>40</v>
      </c>
      <c r="S205" s="374" t="s">
        <v>40</v>
      </c>
      <c r="T205" s="374" t="s">
        <v>40</v>
      </c>
      <c r="U205" s="124">
        <v>-0.41499999999999998</v>
      </c>
      <c r="V205" s="124">
        <v>-0.82</v>
      </c>
      <c r="W205" s="124">
        <v>-1.234</v>
      </c>
      <c r="X205" s="124">
        <v>-1.6020000000000001</v>
      </c>
    </row>
    <row r="206" spans="1:24" ht="16" customHeight="1" x14ac:dyDescent="0.25">
      <c r="A206" s="31" t="s">
        <v>157</v>
      </c>
      <c r="B206" s="374" t="s">
        <v>40</v>
      </c>
      <c r="C206" s="374" t="s">
        <v>40</v>
      </c>
      <c r="D206" s="374" t="s">
        <v>40</v>
      </c>
      <c r="E206" s="374" t="s">
        <v>40</v>
      </c>
      <c r="F206" s="374" t="s">
        <v>40</v>
      </c>
      <c r="G206" s="374" t="s">
        <v>40</v>
      </c>
      <c r="H206" s="374" t="s">
        <v>40</v>
      </c>
      <c r="I206" s="374" t="s">
        <v>40</v>
      </c>
      <c r="J206" s="374" t="s">
        <v>40</v>
      </c>
      <c r="K206" s="374" t="s">
        <v>40</v>
      </c>
      <c r="L206" s="374" t="s">
        <v>40</v>
      </c>
      <c r="M206" s="374" t="s">
        <v>40</v>
      </c>
      <c r="N206" s="374" t="s">
        <v>40</v>
      </c>
      <c r="O206" s="374" t="s">
        <v>40</v>
      </c>
      <c r="P206" s="374" t="s">
        <v>40</v>
      </c>
      <c r="Q206" s="374" t="s">
        <v>40</v>
      </c>
      <c r="R206" s="374" t="s">
        <v>40</v>
      </c>
      <c r="S206" s="374" t="s">
        <v>40</v>
      </c>
      <c r="T206" s="374" t="s">
        <v>40</v>
      </c>
      <c r="U206" s="124">
        <v>-0.188</v>
      </c>
      <c r="V206" s="124">
        <v>-0.375</v>
      </c>
      <c r="W206" s="124">
        <v>-0.56299999999999994</v>
      </c>
      <c r="X206" s="124">
        <v>-0.66500000000000004</v>
      </c>
    </row>
    <row r="207" spans="1:24" ht="16" customHeight="1" x14ac:dyDescent="0.25">
      <c r="A207" s="371" t="s">
        <v>156</v>
      </c>
      <c r="B207" s="375" t="s">
        <v>40</v>
      </c>
      <c r="C207" s="375" t="s">
        <v>40</v>
      </c>
      <c r="D207" s="375" t="s">
        <v>40</v>
      </c>
      <c r="E207" s="375" t="s">
        <v>40</v>
      </c>
      <c r="F207" s="375" t="s">
        <v>40</v>
      </c>
      <c r="G207" s="375" t="s">
        <v>40</v>
      </c>
      <c r="H207" s="375" t="s">
        <v>40</v>
      </c>
      <c r="I207" s="375" t="s">
        <v>40</v>
      </c>
      <c r="J207" s="375" t="s">
        <v>40</v>
      </c>
      <c r="K207" s="375" t="s">
        <v>40</v>
      </c>
      <c r="L207" s="375" t="s">
        <v>40</v>
      </c>
      <c r="M207" s="375" t="s">
        <v>40</v>
      </c>
      <c r="N207" s="375" t="s">
        <v>40</v>
      </c>
      <c r="O207" s="375" t="s">
        <v>40</v>
      </c>
      <c r="P207" s="375" t="s">
        <v>40</v>
      </c>
      <c r="Q207" s="375" t="s">
        <v>40</v>
      </c>
      <c r="R207" s="375" t="s">
        <v>40</v>
      </c>
      <c r="S207" s="375" t="s">
        <v>40</v>
      </c>
      <c r="T207" s="375" t="s">
        <v>40</v>
      </c>
      <c r="U207" s="206">
        <v>-1.3120000000000001</v>
      </c>
      <c r="V207" s="206">
        <v>-2.7549999999999999</v>
      </c>
      <c r="W207" s="206">
        <v>-4.4569999999999999</v>
      </c>
      <c r="X207" s="206">
        <v>-6.0490000000000004</v>
      </c>
    </row>
    <row r="208" spans="1:24" ht="16" customHeight="1" x14ac:dyDescent="0.25">
      <c r="A208" s="372" t="s">
        <v>155</v>
      </c>
      <c r="B208" s="376" t="s">
        <v>40</v>
      </c>
      <c r="C208" s="376" t="s">
        <v>40</v>
      </c>
      <c r="D208" s="376" t="s">
        <v>40</v>
      </c>
      <c r="E208" s="376" t="s">
        <v>40</v>
      </c>
      <c r="F208" s="376" t="s">
        <v>40</v>
      </c>
      <c r="G208" s="376" t="s">
        <v>40</v>
      </c>
      <c r="H208" s="376" t="s">
        <v>40</v>
      </c>
      <c r="I208" s="376" t="s">
        <v>40</v>
      </c>
      <c r="J208" s="376" t="s">
        <v>40</v>
      </c>
      <c r="K208" s="376" t="s">
        <v>40</v>
      </c>
      <c r="L208" s="376" t="s">
        <v>40</v>
      </c>
      <c r="M208" s="376" t="s">
        <v>40</v>
      </c>
      <c r="N208" s="376" t="s">
        <v>40</v>
      </c>
      <c r="O208" s="376" t="s">
        <v>40</v>
      </c>
      <c r="P208" s="376" t="s">
        <v>40</v>
      </c>
      <c r="Q208" s="376" t="s">
        <v>40</v>
      </c>
      <c r="R208" s="376" t="s">
        <v>40</v>
      </c>
      <c r="S208" s="376" t="s">
        <v>40</v>
      </c>
      <c r="T208" s="376" t="s">
        <v>40</v>
      </c>
      <c r="U208" s="150">
        <v>0.53600000000000003</v>
      </c>
      <c r="V208" s="150">
        <v>0.68300000000000005</v>
      </c>
      <c r="W208" s="150">
        <v>0.28399999999999997</v>
      </c>
      <c r="X208" s="150">
        <v>-0.20599999999999999</v>
      </c>
    </row>
    <row r="209" spans="1:31" ht="16" customHeight="1" x14ac:dyDescent="0.25">
      <c r="A209" s="31" t="s">
        <v>154</v>
      </c>
      <c r="B209" s="374" t="s">
        <v>40</v>
      </c>
      <c r="C209" s="374" t="s">
        <v>40</v>
      </c>
      <c r="D209" s="374" t="s">
        <v>40</v>
      </c>
      <c r="E209" s="374" t="s">
        <v>40</v>
      </c>
      <c r="F209" s="374" t="s">
        <v>40</v>
      </c>
      <c r="G209" s="374" t="s">
        <v>40</v>
      </c>
      <c r="H209" s="374" t="s">
        <v>40</v>
      </c>
      <c r="I209" s="374" t="s">
        <v>40</v>
      </c>
      <c r="J209" s="374" t="s">
        <v>40</v>
      </c>
      <c r="K209" s="374" t="s">
        <v>40</v>
      </c>
      <c r="L209" s="374" t="s">
        <v>40</v>
      </c>
      <c r="M209" s="374" t="s">
        <v>40</v>
      </c>
      <c r="N209" s="374" t="s">
        <v>40</v>
      </c>
      <c r="O209" s="374" t="s">
        <v>40</v>
      </c>
      <c r="P209" s="374" t="s">
        <v>40</v>
      </c>
      <c r="Q209" s="374" t="s">
        <v>40</v>
      </c>
      <c r="R209" s="374" t="s">
        <v>40</v>
      </c>
      <c r="S209" s="374" t="s">
        <v>40</v>
      </c>
      <c r="T209" s="374" t="s">
        <v>40</v>
      </c>
      <c r="U209" s="124">
        <v>-0.35899999999999999</v>
      </c>
      <c r="V209" s="124">
        <v>-1.2230000000000001</v>
      </c>
      <c r="W209" s="124">
        <v>-2.3889999999999998</v>
      </c>
      <c r="X209" s="124">
        <v>-3.6589999999999998</v>
      </c>
    </row>
    <row r="210" spans="1:31" ht="16" customHeight="1" x14ac:dyDescent="0.25">
      <c r="A210" s="31" t="s">
        <v>152</v>
      </c>
      <c r="B210" s="374" t="s">
        <v>40</v>
      </c>
      <c r="C210" s="374" t="s">
        <v>40</v>
      </c>
      <c r="D210" s="374" t="s">
        <v>40</v>
      </c>
      <c r="E210" s="374" t="s">
        <v>40</v>
      </c>
      <c r="F210" s="374" t="s">
        <v>40</v>
      </c>
      <c r="G210" s="374" t="s">
        <v>40</v>
      </c>
      <c r="H210" s="374" t="s">
        <v>40</v>
      </c>
      <c r="I210" s="374" t="s">
        <v>40</v>
      </c>
      <c r="J210" s="374" t="s">
        <v>40</v>
      </c>
      <c r="K210" s="374" t="s">
        <v>40</v>
      </c>
      <c r="L210" s="374" t="s">
        <v>40</v>
      </c>
      <c r="M210" s="374" t="s">
        <v>40</v>
      </c>
      <c r="N210" s="374" t="s">
        <v>40</v>
      </c>
      <c r="O210" s="374" t="s">
        <v>40</v>
      </c>
      <c r="P210" s="374" t="s">
        <v>40</v>
      </c>
      <c r="Q210" s="374" t="s">
        <v>40</v>
      </c>
      <c r="R210" s="374" t="s">
        <v>40</v>
      </c>
      <c r="S210" s="374" t="s">
        <v>40</v>
      </c>
      <c r="T210" s="374" t="s">
        <v>40</v>
      </c>
      <c r="U210" s="124">
        <v>0</v>
      </c>
      <c r="V210" s="124">
        <v>-0.42399999999999999</v>
      </c>
      <c r="W210" s="124">
        <v>-1.6240000000000001</v>
      </c>
      <c r="X210" s="124">
        <v>-1.9990000000000001</v>
      </c>
    </row>
    <row r="211" spans="1:31" ht="16" customHeight="1" x14ac:dyDescent="0.25">
      <c r="A211" s="372" t="s">
        <v>150</v>
      </c>
      <c r="B211" s="376" t="s">
        <v>40</v>
      </c>
      <c r="C211" s="376" t="s">
        <v>40</v>
      </c>
      <c r="D211" s="376" t="s">
        <v>40</v>
      </c>
      <c r="E211" s="376" t="s">
        <v>40</v>
      </c>
      <c r="F211" s="376" t="s">
        <v>40</v>
      </c>
      <c r="G211" s="376" t="s">
        <v>40</v>
      </c>
      <c r="H211" s="376" t="s">
        <v>40</v>
      </c>
      <c r="I211" s="376" t="s">
        <v>40</v>
      </c>
      <c r="J211" s="376" t="s">
        <v>40</v>
      </c>
      <c r="K211" s="376" t="s">
        <v>40</v>
      </c>
      <c r="L211" s="376" t="s">
        <v>40</v>
      </c>
      <c r="M211" s="376" t="s">
        <v>40</v>
      </c>
      <c r="N211" s="376" t="s">
        <v>40</v>
      </c>
      <c r="O211" s="376" t="s">
        <v>40</v>
      </c>
      <c r="P211" s="376" t="s">
        <v>40</v>
      </c>
      <c r="Q211" s="376" t="s">
        <v>40</v>
      </c>
      <c r="R211" s="376" t="s">
        <v>40</v>
      </c>
      <c r="S211" s="376" t="s">
        <v>40</v>
      </c>
      <c r="T211" s="376" t="s">
        <v>40</v>
      </c>
      <c r="U211" s="150">
        <v>0.2</v>
      </c>
      <c r="V211" s="150">
        <v>-0.96399999999999997</v>
      </c>
      <c r="W211" s="150">
        <v>-3.7290000000000001</v>
      </c>
      <c r="X211" s="150">
        <v>-5.8639999999999999</v>
      </c>
    </row>
    <row r="212" spans="1:31" ht="16" customHeight="1" x14ac:dyDescent="0.25">
      <c r="A212" s="31" t="s">
        <v>149</v>
      </c>
      <c r="B212" s="374" t="s">
        <v>40</v>
      </c>
      <c r="C212" s="374" t="s">
        <v>40</v>
      </c>
      <c r="D212" s="374" t="s">
        <v>40</v>
      </c>
      <c r="E212" s="374" t="s">
        <v>40</v>
      </c>
      <c r="F212" s="374" t="s">
        <v>40</v>
      </c>
      <c r="G212" s="374" t="s">
        <v>40</v>
      </c>
      <c r="H212" s="374" t="s">
        <v>40</v>
      </c>
      <c r="I212" s="374" t="s">
        <v>40</v>
      </c>
      <c r="J212" s="374" t="s">
        <v>40</v>
      </c>
      <c r="K212" s="374" t="s">
        <v>40</v>
      </c>
      <c r="L212" s="374" t="s">
        <v>40</v>
      </c>
      <c r="M212" s="374" t="s">
        <v>40</v>
      </c>
      <c r="N212" s="374" t="s">
        <v>40</v>
      </c>
      <c r="O212" s="374" t="s">
        <v>40</v>
      </c>
      <c r="P212" s="374" t="s">
        <v>40</v>
      </c>
      <c r="Q212" s="374" t="s">
        <v>40</v>
      </c>
      <c r="R212" s="374" t="s">
        <v>40</v>
      </c>
      <c r="S212" s="374" t="s">
        <v>40</v>
      </c>
      <c r="T212" s="374" t="s">
        <v>40</v>
      </c>
      <c r="U212" s="124">
        <v>0</v>
      </c>
      <c r="V212" s="124">
        <v>0</v>
      </c>
      <c r="W212" s="124">
        <v>0</v>
      </c>
      <c r="X212" s="124">
        <v>0.10299999999999999</v>
      </c>
    </row>
    <row r="213" spans="1:31" ht="16" customHeight="1" x14ac:dyDescent="0.25">
      <c r="A213" s="373" t="s">
        <v>243</v>
      </c>
      <c r="B213" s="376" t="s">
        <v>40</v>
      </c>
      <c r="C213" s="376" t="s">
        <v>40</v>
      </c>
      <c r="D213" s="376" t="s">
        <v>40</v>
      </c>
      <c r="E213" s="376" t="s">
        <v>40</v>
      </c>
      <c r="F213" s="376" t="s">
        <v>40</v>
      </c>
      <c r="G213" s="376" t="s">
        <v>40</v>
      </c>
      <c r="H213" s="376" t="s">
        <v>40</v>
      </c>
      <c r="I213" s="376" t="s">
        <v>40</v>
      </c>
      <c r="J213" s="376" t="s">
        <v>40</v>
      </c>
      <c r="K213" s="376" t="s">
        <v>40</v>
      </c>
      <c r="L213" s="376" t="s">
        <v>40</v>
      </c>
      <c r="M213" s="376" t="s">
        <v>40</v>
      </c>
      <c r="N213" s="376" t="s">
        <v>40</v>
      </c>
      <c r="O213" s="376" t="s">
        <v>40</v>
      </c>
      <c r="P213" s="376" t="s">
        <v>40</v>
      </c>
      <c r="Q213" s="376" t="s">
        <v>40</v>
      </c>
      <c r="R213" s="376" t="s">
        <v>40</v>
      </c>
      <c r="S213" s="376" t="s">
        <v>40</v>
      </c>
      <c r="T213" s="376" t="s">
        <v>40</v>
      </c>
      <c r="U213" s="203">
        <v>0.17699999999999999</v>
      </c>
      <c r="V213" s="203">
        <v>-0.96399999999999997</v>
      </c>
      <c r="W213" s="203">
        <v>-3.7290000000000001</v>
      </c>
      <c r="X213" s="203">
        <v>-5.7610000000000001</v>
      </c>
    </row>
    <row r="214" spans="1:31" ht="16" customHeight="1" x14ac:dyDescent="0.25">
      <c r="A214" s="202"/>
      <c r="B214" s="202"/>
      <c r="C214" s="202"/>
      <c r="D214" s="202"/>
      <c r="E214" s="202"/>
    </row>
    <row r="215" spans="1:31" ht="30.5" x14ac:dyDescent="0.25">
      <c r="A215" s="262" t="s">
        <v>305</v>
      </c>
    </row>
    <row r="216" spans="1:31" ht="30.5" x14ac:dyDescent="0.25">
      <c r="A216" s="262" t="s">
        <v>325</v>
      </c>
    </row>
    <row r="218" spans="1:31" ht="25.5" customHeight="1" x14ac:dyDescent="0.25">
      <c r="A218" s="377" t="s">
        <v>338</v>
      </c>
      <c r="B218" s="143" t="s">
        <v>25</v>
      </c>
      <c r="C218" s="143" t="s">
        <v>26</v>
      </c>
      <c r="D218" s="143" t="s">
        <v>27</v>
      </c>
      <c r="E218" s="143" t="s">
        <v>28</v>
      </c>
      <c r="F218" s="143" t="s">
        <v>29</v>
      </c>
      <c r="G218" s="143" t="s">
        <v>30</v>
      </c>
      <c r="H218" s="143" t="s">
        <v>31</v>
      </c>
      <c r="I218" s="143" t="s">
        <v>32</v>
      </c>
      <c r="J218" s="143" t="s">
        <v>33</v>
      </c>
      <c r="K218" s="143" t="s">
        <v>34</v>
      </c>
      <c r="L218" s="143" t="s">
        <v>35</v>
      </c>
      <c r="M218" s="143" t="s">
        <v>38</v>
      </c>
      <c r="N218" s="143" t="s">
        <v>42</v>
      </c>
      <c r="O218" s="143" t="s">
        <v>44</v>
      </c>
      <c r="P218" s="143" t="s">
        <v>109</v>
      </c>
      <c r="Q218" s="143" t="s">
        <v>142</v>
      </c>
      <c r="R218" s="143" t="s">
        <v>141</v>
      </c>
      <c r="S218" s="143" t="s">
        <v>140</v>
      </c>
      <c r="T218" s="143" t="s">
        <v>139</v>
      </c>
      <c r="U218" s="143" t="s">
        <v>295</v>
      </c>
      <c r="V218" s="143" t="s">
        <v>316</v>
      </c>
      <c r="W218" s="143" t="s">
        <v>318</v>
      </c>
      <c r="X218" s="143" t="s">
        <v>322</v>
      </c>
      <c r="Y218" s="143" t="s">
        <v>336</v>
      </c>
      <c r="Z218" s="143" t="s">
        <v>347</v>
      </c>
      <c r="AA218" s="143" t="s">
        <v>363</v>
      </c>
      <c r="AB218" s="143" t="s">
        <v>369</v>
      </c>
      <c r="AC218" s="143" t="s">
        <v>374</v>
      </c>
      <c r="AD218" s="143" t="s">
        <v>377</v>
      </c>
      <c r="AE218" s="143" t="s">
        <v>415</v>
      </c>
    </row>
    <row r="219" spans="1:31" ht="16" customHeight="1" x14ac:dyDescent="0.25">
      <c r="A219" s="31" t="s">
        <v>169</v>
      </c>
      <c r="B219" s="374" t="s">
        <v>40</v>
      </c>
      <c r="C219" s="374" t="s">
        <v>40</v>
      </c>
      <c r="D219" s="374" t="s">
        <v>40</v>
      </c>
      <c r="E219" s="374" t="s">
        <v>40</v>
      </c>
      <c r="F219" s="374" t="s">
        <v>40</v>
      </c>
      <c r="G219" s="374" t="s">
        <v>40</v>
      </c>
      <c r="H219" s="374" t="s">
        <v>40</v>
      </c>
      <c r="I219" s="374" t="s">
        <v>40</v>
      </c>
      <c r="J219" s="374" t="s">
        <v>40</v>
      </c>
      <c r="K219" s="374" t="s">
        <v>40</v>
      </c>
      <c r="L219" s="374" t="s">
        <v>40</v>
      </c>
      <c r="M219" s="374" t="s">
        <v>40</v>
      </c>
      <c r="N219" s="374" t="s">
        <v>40</v>
      </c>
      <c r="O219" s="374" t="s">
        <v>40</v>
      </c>
      <c r="P219" s="374" t="s">
        <v>40</v>
      </c>
      <c r="Q219" s="374" t="s">
        <v>40</v>
      </c>
      <c r="R219" s="374" t="s">
        <v>40</v>
      </c>
      <c r="S219" s="374" t="s">
        <v>40</v>
      </c>
      <c r="T219" s="374" t="s">
        <v>40</v>
      </c>
      <c r="U219" s="374" t="s">
        <v>40</v>
      </c>
      <c r="V219" s="374" t="s">
        <v>40</v>
      </c>
      <c r="W219" s="374" t="s">
        <v>40</v>
      </c>
      <c r="X219" s="374" t="s">
        <v>40</v>
      </c>
      <c r="Y219" s="124">
        <v>2.8450000000000002</v>
      </c>
      <c r="Z219" s="124">
        <v>10.936999999999999</v>
      </c>
      <c r="AA219" s="124">
        <v>18.867999999999999</v>
      </c>
      <c r="AB219" s="124">
        <v>27.864000000000001</v>
      </c>
      <c r="AC219" s="124">
        <v>11.835000000000001</v>
      </c>
      <c r="AD219" s="124">
        <v>24.751999999999999</v>
      </c>
      <c r="AE219" s="124">
        <v>32.845999999999997</v>
      </c>
    </row>
    <row r="220" spans="1:31" ht="16" customHeight="1" x14ac:dyDescent="0.25">
      <c r="A220" s="31" t="s">
        <v>168</v>
      </c>
      <c r="B220" s="374" t="s">
        <v>40</v>
      </c>
      <c r="C220" s="374" t="s">
        <v>40</v>
      </c>
      <c r="D220" s="374" t="s">
        <v>40</v>
      </c>
      <c r="E220" s="374" t="s">
        <v>40</v>
      </c>
      <c r="F220" s="374" t="s">
        <v>40</v>
      </c>
      <c r="G220" s="374" t="s">
        <v>40</v>
      </c>
      <c r="H220" s="374" t="s">
        <v>40</v>
      </c>
      <c r="I220" s="374" t="s">
        <v>40</v>
      </c>
      <c r="J220" s="374" t="s">
        <v>40</v>
      </c>
      <c r="K220" s="374" t="s">
        <v>40</v>
      </c>
      <c r="L220" s="374" t="s">
        <v>40</v>
      </c>
      <c r="M220" s="374" t="s">
        <v>40</v>
      </c>
      <c r="N220" s="374" t="s">
        <v>40</v>
      </c>
      <c r="O220" s="374" t="s">
        <v>40</v>
      </c>
      <c r="P220" s="374" t="s">
        <v>40</v>
      </c>
      <c r="Q220" s="374" t="s">
        <v>40</v>
      </c>
      <c r="R220" s="374" t="s">
        <v>40</v>
      </c>
      <c r="S220" s="374" t="s">
        <v>40</v>
      </c>
      <c r="T220" s="374" t="s">
        <v>40</v>
      </c>
      <c r="U220" s="374" t="s">
        <v>40</v>
      </c>
      <c r="V220" s="374" t="s">
        <v>40</v>
      </c>
      <c r="W220" s="374" t="s">
        <v>40</v>
      </c>
      <c r="X220" s="374" t="s">
        <v>40</v>
      </c>
      <c r="Y220" s="124">
        <v>-0.28799999999999998</v>
      </c>
      <c r="Z220" s="124">
        <v>-1.202</v>
      </c>
      <c r="AA220" s="124">
        <v>-1.9139999999999999</v>
      </c>
      <c r="AB220" s="124">
        <v>-2.5939999999999999</v>
      </c>
      <c r="AC220" s="124">
        <v>-1.5820000000000001</v>
      </c>
      <c r="AD220" s="124">
        <v>-4.4139999999999997</v>
      </c>
      <c r="AE220" s="124">
        <v>-5.024</v>
      </c>
    </row>
    <row r="221" spans="1:31" ht="16" customHeight="1" x14ac:dyDescent="0.25">
      <c r="A221" s="368" t="s">
        <v>167</v>
      </c>
      <c r="B221" s="374" t="s">
        <v>40</v>
      </c>
      <c r="C221" s="374" t="s">
        <v>40</v>
      </c>
      <c r="D221" s="374" t="s">
        <v>40</v>
      </c>
      <c r="E221" s="374" t="s">
        <v>40</v>
      </c>
      <c r="F221" s="374" t="s">
        <v>40</v>
      </c>
      <c r="G221" s="374" t="s">
        <v>40</v>
      </c>
      <c r="H221" s="374" t="s">
        <v>40</v>
      </c>
      <c r="I221" s="374" t="s">
        <v>40</v>
      </c>
      <c r="J221" s="374" t="s">
        <v>40</v>
      </c>
      <c r="K221" s="374" t="s">
        <v>40</v>
      </c>
      <c r="L221" s="374" t="s">
        <v>40</v>
      </c>
      <c r="M221" s="374" t="s">
        <v>40</v>
      </c>
      <c r="N221" s="374" t="s">
        <v>40</v>
      </c>
      <c r="O221" s="374" t="s">
        <v>40</v>
      </c>
      <c r="P221" s="374" t="s">
        <v>40</v>
      </c>
      <c r="Q221" s="374" t="s">
        <v>40</v>
      </c>
      <c r="R221" s="374" t="s">
        <v>40</v>
      </c>
      <c r="S221" s="374" t="s">
        <v>40</v>
      </c>
      <c r="T221" s="374" t="s">
        <v>40</v>
      </c>
      <c r="U221" s="374" t="s">
        <v>40</v>
      </c>
      <c r="V221" s="374" t="s">
        <v>40</v>
      </c>
      <c r="W221" s="374" t="s">
        <v>40</v>
      </c>
      <c r="X221" s="374" t="s">
        <v>40</v>
      </c>
      <c r="Y221" s="207">
        <v>2.5569999999999999</v>
      </c>
      <c r="Z221" s="207">
        <v>9.7349999999999994</v>
      </c>
      <c r="AA221" s="207">
        <v>16.954000000000001</v>
      </c>
      <c r="AB221" s="207">
        <v>25.27</v>
      </c>
      <c r="AC221" s="207">
        <v>10.253</v>
      </c>
      <c r="AD221" s="207">
        <v>20.338000000000001</v>
      </c>
      <c r="AE221" s="207">
        <v>27.821999999999999</v>
      </c>
    </row>
    <row r="222" spans="1:31" ht="16" customHeight="1" x14ac:dyDescent="0.25">
      <c r="A222" s="31" t="s">
        <v>166</v>
      </c>
      <c r="B222" s="374" t="s">
        <v>40</v>
      </c>
      <c r="C222" s="374" t="s">
        <v>40</v>
      </c>
      <c r="D222" s="374" t="s">
        <v>40</v>
      </c>
      <c r="E222" s="374" t="s">
        <v>40</v>
      </c>
      <c r="F222" s="374" t="s">
        <v>40</v>
      </c>
      <c r="G222" s="374" t="s">
        <v>40</v>
      </c>
      <c r="H222" s="374" t="s">
        <v>40</v>
      </c>
      <c r="I222" s="374" t="s">
        <v>40</v>
      </c>
      <c r="J222" s="374" t="s">
        <v>40</v>
      </c>
      <c r="K222" s="374" t="s">
        <v>40</v>
      </c>
      <c r="L222" s="374" t="s">
        <v>40</v>
      </c>
      <c r="M222" s="374" t="s">
        <v>40</v>
      </c>
      <c r="N222" s="374" t="s">
        <v>40</v>
      </c>
      <c r="O222" s="374" t="s">
        <v>40</v>
      </c>
      <c r="P222" s="374" t="s">
        <v>40</v>
      </c>
      <c r="Q222" s="374" t="s">
        <v>40</v>
      </c>
      <c r="R222" s="374" t="s">
        <v>40</v>
      </c>
      <c r="S222" s="374" t="s">
        <v>40</v>
      </c>
      <c r="T222" s="374" t="s">
        <v>40</v>
      </c>
      <c r="U222" s="374" t="s">
        <v>40</v>
      </c>
      <c r="V222" s="374" t="s">
        <v>40</v>
      </c>
      <c r="W222" s="374" t="s">
        <v>40</v>
      </c>
      <c r="X222" s="374" t="s">
        <v>40</v>
      </c>
      <c r="Y222" s="124">
        <v>1.296</v>
      </c>
      <c r="Z222" s="124">
        <v>5.008</v>
      </c>
      <c r="AA222" s="124">
        <v>8.4849999999999994</v>
      </c>
      <c r="AB222" s="124">
        <v>11.763</v>
      </c>
      <c r="AC222" s="124">
        <v>3.1579999999999999</v>
      </c>
      <c r="AD222" s="124">
        <v>6.4749999999999996</v>
      </c>
      <c r="AE222" s="124">
        <v>8.7029999999999994</v>
      </c>
    </row>
    <row r="223" spans="1:31" ht="16" customHeight="1" x14ac:dyDescent="0.25">
      <c r="A223" s="31" t="s">
        <v>165</v>
      </c>
      <c r="B223" s="374" t="s">
        <v>40</v>
      </c>
      <c r="C223" s="374" t="s">
        <v>40</v>
      </c>
      <c r="D223" s="374" t="s">
        <v>40</v>
      </c>
      <c r="E223" s="374" t="s">
        <v>40</v>
      </c>
      <c r="F223" s="374" t="s">
        <v>40</v>
      </c>
      <c r="G223" s="374" t="s">
        <v>40</v>
      </c>
      <c r="H223" s="374" t="s">
        <v>40</v>
      </c>
      <c r="I223" s="374" t="s">
        <v>40</v>
      </c>
      <c r="J223" s="374" t="s">
        <v>40</v>
      </c>
      <c r="K223" s="374" t="s">
        <v>40</v>
      </c>
      <c r="L223" s="374" t="s">
        <v>40</v>
      </c>
      <c r="M223" s="374" t="s">
        <v>40</v>
      </c>
      <c r="N223" s="374" t="s">
        <v>40</v>
      </c>
      <c r="O223" s="374" t="s">
        <v>40</v>
      </c>
      <c r="P223" s="374" t="s">
        <v>40</v>
      </c>
      <c r="Q223" s="374" t="s">
        <v>40</v>
      </c>
      <c r="R223" s="374" t="s">
        <v>40</v>
      </c>
      <c r="S223" s="374" t="s">
        <v>40</v>
      </c>
      <c r="T223" s="374" t="s">
        <v>40</v>
      </c>
      <c r="U223" s="374" t="s">
        <v>40</v>
      </c>
      <c r="V223" s="374" t="s">
        <v>40</v>
      </c>
      <c r="W223" s="374" t="s">
        <v>40</v>
      </c>
      <c r="X223" s="374" t="s">
        <v>40</v>
      </c>
      <c r="Y223" s="124">
        <v>-0.22900000000000001</v>
      </c>
      <c r="Z223" s="124">
        <v>-1.06</v>
      </c>
      <c r="AA223" s="124">
        <v>-1.8160000000000001</v>
      </c>
      <c r="AB223" s="124">
        <v>-3.7709999999999999</v>
      </c>
      <c r="AC223" s="124">
        <v>-1.0980000000000001</v>
      </c>
      <c r="AD223" s="124">
        <v>-2.3210000000000002</v>
      </c>
      <c r="AE223" s="124">
        <v>-2.6869999999999998</v>
      </c>
    </row>
    <row r="224" spans="1:31" ht="16" customHeight="1" x14ac:dyDescent="0.25">
      <c r="A224" s="369" t="s">
        <v>164</v>
      </c>
      <c r="B224" s="374" t="s">
        <v>40</v>
      </c>
      <c r="C224" s="374" t="s">
        <v>40</v>
      </c>
      <c r="D224" s="374" t="s">
        <v>40</v>
      </c>
      <c r="E224" s="374" t="s">
        <v>40</v>
      </c>
      <c r="F224" s="374" t="s">
        <v>40</v>
      </c>
      <c r="G224" s="374" t="s">
        <v>40</v>
      </c>
      <c r="H224" s="374" t="s">
        <v>40</v>
      </c>
      <c r="I224" s="374" t="s">
        <v>40</v>
      </c>
      <c r="J224" s="374" t="s">
        <v>40</v>
      </c>
      <c r="K224" s="374" t="s">
        <v>40</v>
      </c>
      <c r="L224" s="374" t="s">
        <v>40</v>
      </c>
      <c r="M224" s="374" t="s">
        <v>40</v>
      </c>
      <c r="N224" s="374" t="s">
        <v>40</v>
      </c>
      <c r="O224" s="374" t="s">
        <v>40</v>
      </c>
      <c r="P224" s="374" t="s">
        <v>40</v>
      </c>
      <c r="Q224" s="374" t="s">
        <v>40</v>
      </c>
      <c r="R224" s="374" t="s">
        <v>40</v>
      </c>
      <c r="S224" s="374" t="s">
        <v>40</v>
      </c>
      <c r="T224" s="374" t="s">
        <v>40</v>
      </c>
      <c r="U224" s="374" t="s">
        <v>40</v>
      </c>
      <c r="V224" s="374" t="s">
        <v>40</v>
      </c>
      <c r="W224" s="374" t="s">
        <v>40</v>
      </c>
      <c r="X224" s="374" t="s">
        <v>40</v>
      </c>
      <c r="Y224" s="205">
        <v>1.0669999999999999</v>
      </c>
      <c r="Z224" s="205">
        <v>3.948</v>
      </c>
      <c r="AA224" s="205">
        <v>6.6689999999999996</v>
      </c>
      <c r="AB224" s="205">
        <v>7.992</v>
      </c>
      <c r="AC224" s="205">
        <v>2.06</v>
      </c>
      <c r="AD224" s="205">
        <v>4.1539999999999999</v>
      </c>
      <c r="AE224" s="205">
        <v>6.016</v>
      </c>
    </row>
    <row r="225" spans="1:31" ht="16" customHeight="1" x14ac:dyDescent="0.25">
      <c r="A225" s="370" t="s">
        <v>163</v>
      </c>
      <c r="B225" s="374" t="s">
        <v>40</v>
      </c>
      <c r="C225" s="374" t="s">
        <v>40</v>
      </c>
      <c r="D225" s="374" t="s">
        <v>40</v>
      </c>
      <c r="E225" s="374" t="s">
        <v>40</v>
      </c>
      <c r="F225" s="374" t="s">
        <v>40</v>
      </c>
      <c r="G225" s="374" t="s">
        <v>40</v>
      </c>
      <c r="H225" s="374" t="s">
        <v>40</v>
      </c>
      <c r="I225" s="374" t="s">
        <v>40</v>
      </c>
      <c r="J225" s="374" t="s">
        <v>40</v>
      </c>
      <c r="K225" s="374" t="s">
        <v>40</v>
      </c>
      <c r="L225" s="374" t="s">
        <v>40</v>
      </c>
      <c r="M225" s="374" t="s">
        <v>40</v>
      </c>
      <c r="N225" s="374" t="s">
        <v>40</v>
      </c>
      <c r="O225" s="374" t="s">
        <v>40</v>
      </c>
      <c r="P225" s="374" t="s">
        <v>40</v>
      </c>
      <c r="Q225" s="374" t="s">
        <v>40</v>
      </c>
      <c r="R225" s="374" t="s">
        <v>40</v>
      </c>
      <c r="S225" s="374" t="s">
        <v>40</v>
      </c>
      <c r="T225" s="374" t="s">
        <v>40</v>
      </c>
      <c r="U225" s="374" t="s">
        <v>40</v>
      </c>
      <c r="V225" s="374" t="s">
        <v>40</v>
      </c>
      <c r="W225" s="374" t="s">
        <v>40</v>
      </c>
      <c r="X225" s="374" t="s">
        <v>40</v>
      </c>
      <c r="Y225" s="367">
        <v>0</v>
      </c>
      <c r="Z225" s="367">
        <v>0</v>
      </c>
      <c r="AA225" s="367">
        <v>0.03</v>
      </c>
      <c r="AB225" s="367">
        <v>0.03</v>
      </c>
      <c r="AC225" s="367">
        <v>0</v>
      </c>
      <c r="AD225" s="367">
        <v>0</v>
      </c>
      <c r="AE225" s="367">
        <v>0</v>
      </c>
    </row>
    <row r="226" spans="1:31" ht="16" customHeight="1" x14ac:dyDescent="0.25">
      <c r="A226" s="223" t="s">
        <v>162</v>
      </c>
      <c r="B226" s="374" t="s">
        <v>40</v>
      </c>
      <c r="C226" s="374" t="s">
        <v>40</v>
      </c>
      <c r="D226" s="374" t="s">
        <v>40</v>
      </c>
      <c r="E226" s="374" t="s">
        <v>40</v>
      </c>
      <c r="F226" s="374" t="s">
        <v>40</v>
      </c>
      <c r="G226" s="374" t="s">
        <v>40</v>
      </c>
      <c r="H226" s="374" t="s">
        <v>40</v>
      </c>
      <c r="I226" s="374" t="s">
        <v>40</v>
      </c>
      <c r="J226" s="374" t="s">
        <v>40</v>
      </c>
      <c r="K226" s="374" t="s">
        <v>40</v>
      </c>
      <c r="L226" s="374" t="s">
        <v>40</v>
      </c>
      <c r="M226" s="374" t="s">
        <v>40</v>
      </c>
      <c r="N226" s="374" t="s">
        <v>40</v>
      </c>
      <c r="O226" s="374" t="s">
        <v>40</v>
      </c>
      <c r="P226" s="374" t="s">
        <v>40</v>
      </c>
      <c r="Q226" s="374" t="s">
        <v>40</v>
      </c>
      <c r="R226" s="374" t="s">
        <v>40</v>
      </c>
      <c r="S226" s="374" t="s">
        <v>40</v>
      </c>
      <c r="T226" s="374" t="s">
        <v>40</v>
      </c>
      <c r="U226" s="374" t="s">
        <v>40</v>
      </c>
      <c r="V226" s="374" t="s">
        <v>40</v>
      </c>
      <c r="W226" s="374" t="s">
        <v>40</v>
      </c>
      <c r="X226" s="374" t="s">
        <v>40</v>
      </c>
      <c r="Y226" s="204">
        <v>0.29099999999999998</v>
      </c>
      <c r="Z226" s="204">
        <v>0.29499999999999998</v>
      </c>
      <c r="AA226" s="204">
        <v>0.376</v>
      </c>
      <c r="AB226" s="204">
        <v>2.6789999999999998</v>
      </c>
      <c r="AC226" s="204">
        <v>1.2999999999999999E-2</v>
      </c>
      <c r="AD226" s="204">
        <v>-0.03</v>
      </c>
      <c r="AE226" s="204">
        <v>-0.43099999999999999</v>
      </c>
    </row>
    <row r="227" spans="1:31" ht="16" customHeight="1" x14ac:dyDescent="0.25">
      <c r="A227" s="223" t="s">
        <v>161</v>
      </c>
      <c r="B227" s="374" t="s">
        <v>40</v>
      </c>
      <c r="C227" s="374" t="s">
        <v>40</v>
      </c>
      <c r="D227" s="374" t="s">
        <v>40</v>
      </c>
      <c r="E227" s="374" t="s">
        <v>40</v>
      </c>
      <c r="F227" s="374" t="s">
        <v>40</v>
      </c>
      <c r="G227" s="374" t="s">
        <v>40</v>
      </c>
      <c r="H227" s="374" t="s">
        <v>40</v>
      </c>
      <c r="I227" s="374" t="s">
        <v>40</v>
      </c>
      <c r="J227" s="374" t="s">
        <v>40</v>
      </c>
      <c r="K227" s="374" t="s">
        <v>40</v>
      </c>
      <c r="L227" s="374" t="s">
        <v>40</v>
      </c>
      <c r="M227" s="374" t="s">
        <v>40</v>
      </c>
      <c r="N227" s="374" t="s">
        <v>40</v>
      </c>
      <c r="O227" s="374" t="s">
        <v>40</v>
      </c>
      <c r="P227" s="374" t="s">
        <v>40</v>
      </c>
      <c r="Q227" s="374" t="s">
        <v>40</v>
      </c>
      <c r="R227" s="374" t="s">
        <v>40</v>
      </c>
      <c r="S227" s="374" t="s">
        <v>40</v>
      </c>
      <c r="T227" s="374" t="s">
        <v>40</v>
      </c>
      <c r="U227" s="374" t="s">
        <v>40</v>
      </c>
      <c r="V227" s="374" t="s">
        <v>40</v>
      </c>
      <c r="W227" s="374" t="s">
        <v>40</v>
      </c>
      <c r="X227" s="374" t="s">
        <v>40</v>
      </c>
      <c r="Y227" s="204">
        <v>-0.02</v>
      </c>
      <c r="Z227" s="204">
        <v>4.1000000000000002E-2</v>
      </c>
      <c r="AA227" s="204">
        <v>-5.0999999999999997E-2</v>
      </c>
      <c r="AB227" s="204">
        <v>-0.248</v>
      </c>
      <c r="AC227" s="204">
        <v>-1.7609999999999999</v>
      </c>
      <c r="AD227" s="204">
        <v>-1.1259999999999999</v>
      </c>
      <c r="AE227" s="204">
        <v>-0.36</v>
      </c>
    </row>
    <row r="228" spans="1:31" ht="16" customHeight="1" x14ac:dyDescent="0.25">
      <c r="A228" s="371" t="s">
        <v>160</v>
      </c>
      <c r="B228" s="375" t="s">
        <v>40</v>
      </c>
      <c r="C228" s="375" t="s">
        <v>40</v>
      </c>
      <c r="D228" s="375" t="s">
        <v>40</v>
      </c>
      <c r="E228" s="375" t="s">
        <v>40</v>
      </c>
      <c r="F228" s="375" t="s">
        <v>40</v>
      </c>
      <c r="G228" s="375" t="s">
        <v>40</v>
      </c>
      <c r="H228" s="375" t="s">
        <v>40</v>
      </c>
      <c r="I228" s="375" t="s">
        <v>40</v>
      </c>
      <c r="J228" s="375" t="s">
        <v>40</v>
      </c>
      <c r="K228" s="375" t="s">
        <v>40</v>
      </c>
      <c r="L228" s="375" t="s">
        <v>40</v>
      </c>
      <c r="M228" s="375" t="s">
        <v>40</v>
      </c>
      <c r="N228" s="375" t="s">
        <v>40</v>
      </c>
      <c r="O228" s="375" t="s">
        <v>40</v>
      </c>
      <c r="P228" s="375" t="s">
        <v>40</v>
      </c>
      <c r="Q228" s="375" t="s">
        <v>40</v>
      </c>
      <c r="R228" s="375" t="s">
        <v>40</v>
      </c>
      <c r="S228" s="375" t="s">
        <v>40</v>
      </c>
      <c r="T228" s="375" t="s">
        <v>40</v>
      </c>
      <c r="U228" s="375" t="s">
        <v>40</v>
      </c>
      <c r="V228" s="375" t="s">
        <v>40</v>
      </c>
      <c r="W228" s="375" t="s">
        <v>40</v>
      </c>
      <c r="X228" s="375" t="s">
        <v>40</v>
      </c>
      <c r="Y228" s="206">
        <v>3.895</v>
      </c>
      <c r="Z228" s="206">
        <v>14.019</v>
      </c>
      <c r="AA228" s="206">
        <v>23.978000000000002</v>
      </c>
      <c r="AB228" s="206">
        <v>35.722999999999999</v>
      </c>
      <c r="AC228" s="206">
        <v>10.565</v>
      </c>
      <c r="AD228" s="206">
        <v>23.335999999999999</v>
      </c>
      <c r="AE228" s="206">
        <v>33.046999999999997</v>
      </c>
    </row>
    <row r="229" spans="1:31" ht="16" customHeight="1" x14ac:dyDescent="0.25">
      <c r="A229" s="31" t="s">
        <v>245</v>
      </c>
      <c r="B229" s="374" t="s">
        <v>40</v>
      </c>
      <c r="C229" s="374" t="s">
        <v>40</v>
      </c>
      <c r="D229" s="374" t="s">
        <v>40</v>
      </c>
      <c r="E229" s="374" t="s">
        <v>40</v>
      </c>
      <c r="F229" s="374" t="s">
        <v>40</v>
      </c>
      <c r="G229" s="374" t="s">
        <v>40</v>
      </c>
      <c r="H229" s="374" t="s">
        <v>40</v>
      </c>
      <c r="I229" s="374" t="s">
        <v>40</v>
      </c>
      <c r="J229" s="374" t="s">
        <v>40</v>
      </c>
      <c r="K229" s="374" t="s">
        <v>40</v>
      </c>
      <c r="L229" s="374" t="s">
        <v>40</v>
      </c>
      <c r="M229" s="374" t="s">
        <v>40</v>
      </c>
      <c r="N229" s="374" t="s">
        <v>40</v>
      </c>
      <c r="O229" s="374" t="s">
        <v>40</v>
      </c>
      <c r="P229" s="374" t="s">
        <v>40</v>
      </c>
      <c r="Q229" s="374" t="s">
        <v>40</v>
      </c>
      <c r="R229" s="374" t="s">
        <v>40</v>
      </c>
      <c r="S229" s="374" t="s">
        <v>40</v>
      </c>
      <c r="T229" s="374" t="s">
        <v>40</v>
      </c>
      <c r="U229" s="374" t="s">
        <v>40</v>
      </c>
      <c r="V229" s="374" t="s">
        <v>40</v>
      </c>
      <c r="W229" s="374" t="s">
        <v>40</v>
      </c>
      <c r="X229" s="374" t="s">
        <v>40</v>
      </c>
      <c r="Y229" s="124">
        <v>-1.4259999999999999</v>
      </c>
      <c r="Z229" s="124">
        <v>-6.0960000000000001</v>
      </c>
      <c r="AA229" s="124">
        <v>-10.254</v>
      </c>
      <c r="AB229" s="124">
        <v>-14.182</v>
      </c>
      <c r="AC229" s="124">
        <v>-3.04</v>
      </c>
      <c r="AD229" s="124">
        <v>-7.3029999999999999</v>
      </c>
      <c r="AE229" s="124">
        <v>-10.038</v>
      </c>
    </row>
    <row r="230" spans="1:31" ht="16" customHeight="1" x14ac:dyDescent="0.25">
      <c r="A230" s="31" t="s">
        <v>244</v>
      </c>
      <c r="B230" s="374" t="s">
        <v>40</v>
      </c>
      <c r="C230" s="374" t="s">
        <v>40</v>
      </c>
      <c r="D230" s="374" t="s">
        <v>40</v>
      </c>
      <c r="E230" s="374" t="s">
        <v>40</v>
      </c>
      <c r="F230" s="374" t="s">
        <v>40</v>
      </c>
      <c r="G230" s="374" t="s">
        <v>40</v>
      </c>
      <c r="H230" s="374" t="s">
        <v>40</v>
      </c>
      <c r="I230" s="374" t="s">
        <v>40</v>
      </c>
      <c r="J230" s="374" t="s">
        <v>40</v>
      </c>
      <c r="K230" s="374" t="s">
        <v>40</v>
      </c>
      <c r="L230" s="374" t="s">
        <v>40</v>
      </c>
      <c r="M230" s="374" t="s">
        <v>40</v>
      </c>
      <c r="N230" s="374" t="s">
        <v>40</v>
      </c>
      <c r="O230" s="374" t="s">
        <v>40</v>
      </c>
      <c r="P230" s="374" t="s">
        <v>40</v>
      </c>
      <c r="Q230" s="374" t="s">
        <v>40</v>
      </c>
      <c r="R230" s="374" t="s">
        <v>40</v>
      </c>
      <c r="S230" s="374" t="s">
        <v>40</v>
      </c>
      <c r="T230" s="374" t="s">
        <v>40</v>
      </c>
      <c r="U230" s="374" t="s">
        <v>40</v>
      </c>
      <c r="V230" s="374" t="s">
        <v>40</v>
      </c>
      <c r="W230" s="374" t="s">
        <v>40</v>
      </c>
      <c r="X230" s="374" t="s">
        <v>40</v>
      </c>
      <c r="Y230" s="124">
        <v>-0.88600000000000001</v>
      </c>
      <c r="Z230" s="124">
        <v>-3.532</v>
      </c>
      <c r="AA230" s="124">
        <v>-6.0259999999999998</v>
      </c>
      <c r="AB230" s="124">
        <v>-6.93</v>
      </c>
      <c r="AC230" s="124">
        <v>-2.8719999999999999</v>
      </c>
      <c r="AD230" s="124">
        <v>-5.2110000000000003</v>
      </c>
      <c r="AE230" s="124">
        <v>-5.6020000000000003</v>
      </c>
    </row>
    <row r="231" spans="1:31" ht="16" customHeight="1" x14ac:dyDescent="0.25">
      <c r="A231" s="31" t="s">
        <v>157</v>
      </c>
      <c r="B231" s="374" t="s">
        <v>40</v>
      </c>
      <c r="C231" s="374" t="s">
        <v>40</v>
      </c>
      <c r="D231" s="374" t="s">
        <v>40</v>
      </c>
      <c r="E231" s="374" t="s">
        <v>40</v>
      </c>
      <c r="F231" s="374" t="s">
        <v>40</v>
      </c>
      <c r="G231" s="374" t="s">
        <v>40</v>
      </c>
      <c r="H231" s="374" t="s">
        <v>40</v>
      </c>
      <c r="I231" s="374" t="s">
        <v>40</v>
      </c>
      <c r="J231" s="374" t="s">
        <v>40</v>
      </c>
      <c r="K231" s="374" t="s">
        <v>40</v>
      </c>
      <c r="L231" s="374" t="s">
        <v>40</v>
      </c>
      <c r="M231" s="374" t="s">
        <v>40</v>
      </c>
      <c r="N231" s="374" t="s">
        <v>40</v>
      </c>
      <c r="O231" s="374" t="s">
        <v>40</v>
      </c>
      <c r="P231" s="374" t="s">
        <v>40</v>
      </c>
      <c r="Q231" s="374" t="s">
        <v>40</v>
      </c>
      <c r="R231" s="374" t="s">
        <v>40</v>
      </c>
      <c r="S231" s="374" t="s">
        <v>40</v>
      </c>
      <c r="T231" s="374" t="s">
        <v>40</v>
      </c>
      <c r="U231" s="374" t="s">
        <v>40</v>
      </c>
      <c r="V231" s="374" t="s">
        <v>40</v>
      </c>
      <c r="W231" s="374" t="s">
        <v>40</v>
      </c>
      <c r="X231" s="374" t="s">
        <v>40</v>
      </c>
      <c r="Y231" s="124">
        <v>-0.186</v>
      </c>
      <c r="Z231" s="124">
        <v>-0.73899999999999999</v>
      </c>
      <c r="AA231" s="124">
        <v>-1.302</v>
      </c>
      <c r="AB231" s="124">
        <v>-1.8640000000000001</v>
      </c>
      <c r="AC231" s="124">
        <v>-0.47599999999999998</v>
      </c>
      <c r="AD231" s="124">
        <v>-0.94</v>
      </c>
      <c r="AE231" s="124">
        <v>-1.171</v>
      </c>
    </row>
    <row r="232" spans="1:31" ht="16" customHeight="1" x14ac:dyDescent="0.25">
      <c r="A232" s="371" t="s">
        <v>156</v>
      </c>
      <c r="B232" s="375" t="s">
        <v>40</v>
      </c>
      <c r="C232" s="375" t="s">
        <v>40</v>
      </c>
      <c r="D232" s="375" t="s">
        <v>40</v>
      </c>
      <c r="E232" s="375" t="s">
        <v>40</v>
      </c>
      <c r="F232" s="375" t="s">
        <v>40</v>
      </c>
      <c r="G232" s="375" t="s">
        <v>40</v>
      </c>
      <c r="H232" s="375" t="s">
        <v>40</v>
      </c>
      <c r="I232" s="375" t="s">
        <v>40</v>
      </c>
      <c r="J232" s="375" t="s">
        <v>40</v>
      </c>
      <c r="K232" s="375" t="s">
        <v>40</v>
      </c>
      <c r="L232" s="375" t="s">
        <v>40</v>
      </c>
      <c r="M232" s="375" t="s">
        <v>40</v>
      </c>
      <c r="N232" s="375" t="s">
        <v>40</v>
      </c>
      <c r="O232" s="375" t="s">
        <v>40</v>
      </c>
      <c r="P232" s="375" t="s">
        <v>40</v>
      </c>
      <c r="Q232" s="375" t="s">
        <v>40</v>
      </c>
      <c r="R232" s="375" t="s">
        <v>40</v>
      </c>
      <c r="S232" s="375" t="s">
        <v>40</v>
      </c>
      <c r="T232" s="375" t="s">
        <v>40</v>
      </c>
      <c r="U232" s="375" t="s">
        <v>40</v>
      </c>
      <c r="V232" s="375" t="s">
        <v>40</v>
      </c>
      <c r="W232" s="375" t="s">
        <v>40</v>
      </c>
      <c r="X232" s="375" t="s">
        <v>40</v>
      </c>
      <c r="Y232" s="206">
        <v>-2.4980000000000002</v>
      </c>
      <c r="Z232" s="206">
        <v>-10.367000000000001</v>
      </c>
      <c r="AA232" s="206">
        <v>-17.582000000000001</v>
      </c>
      <c r="AB232" s="206">
        <v>-22.975999999999999</v>
      </c>
      <c r="AC232" s="206">
        <v>-6.3879999999999999</v>
      </c>
      <c r="AD232" s="206">
        <v>-13.454000000000001</v>
      </c>
      <c r="AE232" s="206">
        <v>-16.811</v>
      </c>
    </row>
    <row r="233" spans="1:31" ht="16" customHeight="1" x14ac:dyDescent="0.25">
      <c r="A233" s="372" t="s">
        <v>155</v>
      </c>
      <c r="B233" s="376" t="s">
        <v>40</v>
      </c>
      <c r="C233" s="376" t="s">
        <v>40</v>
      </c>
      <c r="D233" s="376" t="s">
        <v>40</v>
      </c>
      <c r="E233" s="376" t="s">
        <v>40</v>
      </c>
      <c r="F233" s="376" t="s">
        <v>40</v>
      </c>
      <c r="G233" s="376" t="s">
        <v>40</v>
      </c>
      <c r="H233" s="376" t="s">
        <v>40</v>
      </c>
      <c r="I233" s="376" t="s">
        <v>40</v>
      </c>
      <c r="J233" s="376" t="s">
        <v>40</v>
      </c>
      <c r="K233" s="376" t="s">
        <v>40</v>
      </c>
      <c r="L233" s="376" t="s">
        <v>40</v>
      </c>
      <c r="M233" s="376" t="s">
        <v>40</v>
      </c>
      <c r="N233" s="376" t="s">
        <v>40</v>
      </c>
      <c r="O233" s="376" t="s">
        <v>40</v>
      </c>
      <c r="P233" s="376" t="s">
        <v>40</v>
      </c>
      <c r="Q233" s="376" t="s">
        <v>40</v>
      </c>
      <c r="R233" s="376" t="s">
        <v>40</v>
      </c>
      <c r="S233" s="376" t="s">
        <v>40</v>
      </c>
      <c r="T233" s="376" t="s">
        <v>40</v>
      </c>
      <c r="U233" s="376" t="s">
        <v>40</v>
      </c>
      <c r="V233" s="376" t="s">
        <v>40</v>
      </c>
      <c r="W233" s="376" t="s">
        <v>40</v>
      </c>
      <c r="X233" s="376" t="s">
        <v>40</v>
      </c>
      <c r="Y233" s="150">
        <v>1.397</v>
      </c>
      <c r="Z233" s="150">
        <v>3.6520000000000001</v>
      </c>
      <c r="AA233" s="150">
        <v>6.3959999999999999</v>
      </c>
      <c r="AB233" s="150">
        <v>12.747</v>
      </c>
      <c r="AC233" s="150">
        <v>4.1769999999999996</v>
      </c>
      <c r="AD233" s="150">
        <v>9.8819999999999997</v>
      </c>
      <c r="AE233" s="150">
        <v>16.236000000000001</v>
      </c>
    </row>
    <row r="234" spans="1:31" ht="16" customHeight="1" x14ac:dyDescent="0.25">
      <c r="A234" s="31" t="s">
        <v>154</v>
      </c>
      <c r="B234" s="374" t="s">
        <v>40</v>
      </c>
      <c r="C234" s="374" t="s">
        <v>40</v>
      </c>
      <c r="D234" s="374" t="s">
        <v>40</v>
      </c>
      <c r="E234" s="374" t="s">
        <v>40</v>
      </c>
      <c r="F234" s="374" t="s">
        <v>40</v>
      </c>
      <c r="G234" s="374" t="s">
        <v>40</v>
      </c>
      <c r="H234" s="374" t="s">
        <v>40</v>
      </c>
      <c r="I234" s="374" t="s">
        <v>40</v>
      </c>
      <c r="J234" s="374" t="s">
        <v>40</v>
      </c>
      <c r="K234" s="374" t="s">
        <v>40</v>
      </c>
      <c r="L234" s="374" t="s">
        <v>40</v>
      </c>
      <c r="M234" s="374" t="s">
        <v>40</v>
      </c>
      <c r="N234" s="374" t="s">
        <v>40</v>
      </c>
      <c r="O234" s="374" t="s">
        <v>40</v>
      </c>
      <c r="P234" s="374" t="s">
        <v>40</v>
      </c>
      <c r="Q234" s="374" t="s">
        <v>40</v>
      </c>
      <c r="R234" s="374" t="s">
        <v>40</v>
      </c>
      <c r="S234" s="374" t="s">
        <v>40</v>
      </c>
      <c r="T234" s="374" t="s">
        <v>40</v>
      </c>
      <c r="U234" s="374" t="s">
        <v>40</v>
      </c>
      <c r="V234" s="374" t="s">
        <v>40</v>
      </c>
      <c r="W234" s="374" t="s">
        <v>40</v>
      </c>
      <c r="X234" s="374" t="s">
        <v>40</v>
      </c>
      <c r="Y234" s="124">
        <v>-9.2690000000000001</v>
      </c>
      <c r="Z234" s="124">
        <v>-5.8460000000000001</v>
      </c>
      <c r="AA234" s="124">
        <v>5.117</v>
      </c>
      <c r="AB234" s="124">
        <v>-1.5529999999999999</v>
      </c>
      <c r="AC234" s="124">
        <v>1.9039999999999999</v>
      </c>
      <c r="AD234" s="124">
        <v>4.4009999999999998</v>
      </c>
      <c r="AE234" s="124">
        <v>6.07</v>
      </c>
    </row>
    <row r="235" spans="1:31" ht="16" customHeight="1" x14ac:dyDescent="0.25">
      <c r="A235" s="31" t="s">
        <v>152</v>
      </c>
      <c r="B235" s="374" t="s">
        <v>40</v>
      </c>
      <c r="C235" s="374" t="s">
        <v>40</v>
      </c>
      <c r="D235" s="374" t="s">
        <v>40</v>
      </c>
      <c r="E235" s="374" t="s">
        <v>40</v>
      </c>
      <c r="F235" s="374" t="s">
        <v>40</v>
      </c>
      <c r="G235" s="374" t="s">
        <v>40</v>
      </c>
      <c r="H235" s="374" t="s">
        <v>40</v>
      </c>
      <c r="I235" s="374" t="s">
        <v>40</v>
      </c>
      <c r="J235" s="374" t="s">
        <v>40</v>
      </c>
      <c r="K235" s="374" t="s">
        <v>40</v>
      </c>
      <c r="L235" s="374" t="s">
        <v>40</v>
      </c>
      <c r="M235" s="374" t="s">
        <v>40</v>
      </c>
      <c r="N235" s="374" t="s">
        <v>40</v>
      </c>
      <c r="O235" s="374" t="s">
        <v>40</v>
      </c>
      <c r="P235" s="374" t="s">
        <v>40</v>
      </c>
      <c r="Q235" s="374" t="s">
        <v>40</v>
      </c>
      <c r="R235" s="374" t="s">
        <v>40</v>
      </c>
      <c r="S235" s="374" t="s">
        <v>40</v>
      </c>
      <c r="T235" s="374" t="s">
        <v>40</v>
      </c>
      <c r="U235" s="374" t="s">
        <v>40</v>
      </c>
      <c r="V235" s="374" t="s">
        <v>40</v>
      </c>
      <c r="W235" s="374" t="s">
        <v>40</v>
      </c>
      <c r="X235" s="374" t="s">
        <v>40</v>
      </c>
      <c r="Y235" s="124">
        <v>0</v>
      </c>
      <c r="Z235" s="124">
        <v>-5.0000000000000001E-3</v>
      </c>
      <c r="AA235" s="124">
        <v>-4.0000000000000001E-3</v>
      </c>
      <c r="AB235" s="124">
        <v>2.4780000000000002</v>
      </c>
      <c r="AC235" s="124">
        <v>1.7470000000000001</v>
      </c>
      <c r="AD235" s="124">
        <v>-5.0970000000000004</v>
      </c>
      <c r="AE235" s="124">
        <v>-5.5590000000000002</v>
      </c>
    </row>
    <row r="236" spans="1:31" ht="16" customHeight="1" x14ac:dyDescent="0.25">
      <c r="A236" s="372" t="s">
        <v>150</v>
      </c>
      <c r="B236" s="376" t="s">
        <v>40</v>
      </c>
      <c r="C236" s="376" t="s">
        <v>40</v>
      </c>
      <c r="D236" s="376" t="s">
        <v>40</v>
      </c>
      <c r="E236" s="376" t="s">
        <v>40</v>
      </c>
      <c r="F236" s="376" t="s">
        <v>40</v>
      </c>
      <c r="G236" s="376" t="s">
        <v>40</v>
      </c>
      <c r="H236" s="376" t="s">
        <v>40</v>
      </c>
      <c r="I236" s="376" t="s">
        <v>40</v>
      </c>
      <c r="J236" s="376" t="s">
        <v>40</v>
      </c>
      <c r="K236" s="376" t="s">
        <v>40</v>
      </c>
      <c r="L236" s="376" t="s">
        <v>40</v>
      </c>
      <c r="M236" s="376" t="s">
        <v>40</v>
      </c>
      <c r="N236" s="376" t="s">
        <v>40</v>
      </c>
      <c r="O236" s="376" t="s">
        <v>40</v>
      </c>
      <c r="P236" s="376" t="s">
        <v>40</v>
      </c>
      <c r="Q236" s="376" t="s">
        <v>40</v>
      </c>
      <c r="R236" s="376" t="s">
        <v>40</v>
      </c>
      <c r="S236" s="376" t="s">
        <v>40</v>
      </c>
      <c r="T236" s="376" t="s">
        <v>40</v>
      </c>
      <c r="U236" s="376" t="s">
        <v>40</v>
      </c>
      <c r="V236" s="376" t="s">
        <v>40</v>
      </c>
      <c r="W236" s="376" t="s">
        <v>40</v>
      </c>
      <c r="X236" s="376" t="s">
        <v>40</v>
      </c>
      <c r="Y236" s="150">
        <v>-7.8719999999999999</v>
      </c>
      <c r="Z236" s="150">
        <v>-2.1989999999999998</v>
      </c>
      <c r="AA236" s="150">
        <v>11.509</v>
      </c>
      <c r="AB236" s="150">
        <v>13.672000000000001</v>
      </c>
      <c r="AC236" s="150">
        <v>7.8280000000000003</v>
      </c>
      <c r="AD236" s="150">
        <v>9.1859999999999999</v>
      </c>
      <c r="AE236" s="150">
        <v>16.747</v>
      </c>
    </row>
    <row r="237" spans="1:31" ht="16" customHeight="1" x14ac:dyDescent="0.25">
      <c r="A237" s="31" t="s">
        <v>149</v>
      </c>
      <c r="B237" s="374" t="s">
        <v>40</v>
      </c>
      <c r="C237" s="374" t="s">
        <v>40</v>
      </c>
      <c r="D237" s="374" t="s">
        <v>40</v>
      </c>
      <c r="E237" s="374" t="s">
        <v>40</v>
      </c>
      <c r="F237" s="374" t="s">
        <v>40</v>
      </c>
      <c r="G237" s="374" t="s">
        <v>40</v>
      </c>
      <c r="H237" s="374" t="s">
        <v>40</v>
      </c>
      <c r="I237" s="374" t="s">
        <v>40</v>
      </c>
      <c r="J237" s="374" t="s">
        <v>40</v>
      </c>
      <c r="K237" s="374" t="s">
        <v>40</v>
      </c>
      <c r="L237" s="374" t="s">
        <v>40</v>
      </c>
      <c r="M237" s="374" t="s">
        <v>40</v>
      </c>
      <c r="N237" s="374" t="s">
        <v>40</v>
      </c>
      <c r="O237" s="374" t="s">
        <v>40</v>
      </c>
      <c r="P237" s="374" t="s">
        <v>40</v>
      </c>
      <c r="Q237" s="374" t="s">
        <v>40</v>
      </c>
      <c r="R237" s="374" t="s">
        <v>40</v>
      </c>
      <c r="S237" s="374" t="s">
        <v>40</v>
      </c>
      <c r="T237" s="374" t="s">
        <v>40</v>
      </c>
      <c r="U237" s="374" t="s">
        <v>40</v>
      </c>
      <c r="V237" s="374" t="s">
        <v>40</v>
      </c>
      <c r="W237" s="374" t="s">
        <v>40</v>
      </c>
      <c r="X237" s="374" t="s">
        <v>40</v>
      </c>
      <c r="Y237" s="124">
        <v>-0.35799999999999998</v>
      </c>
      <c r="Z237" s="124">
        <v>-1.27</v>
      </c>
      <c r="AA237" s="124">
        <v>-2.2370000000000001</v>
      </c>
      <c r="AB237" s="124">
        <v>-2.5870000000000002</v>
      </c>
      <c r="AC237" s="124">
        <v>-1.617</v>
      </c>
      <c r="AD237" s="124">
        <v>-1.873</v>
      </c>
      <c r="AE237" s="124">
        <v>-3.3580000000000001</v>
      </c>
    </row>
    <row r="238" spans="1:31" ht="16" customHeight="1" x14ac:dyDescent="0.25">
      <c r="A238" s="373" t="s">
        <v>243</v>
      </c>
      <c r="B238" s="376" t="s">
        <v>40</v>
      </c>
      <c r="C238" s="376" t="s">
        <v>40</v>
      </c>
      <c r="D238" s="376" t="s">
        <v>40</v>
      </c>
      <c r="E238" s="376" t="s">
        <v>40</v>
      </c>
      <c r="F238" s="376" t="s">
        <v>40</v>
      </c>
      <c r="G238" s="376" t="s">
        <v>40</v>
      </c>
      <c r="H238" s="376" t="s">
        <v>40</v>
      </c>
      <c r="I238" s="376" t="s">
        <v>40</v>
      </c>
      <c r="J238" s="376" t="s">
        <v>40</v>
      </c>
      <c r="K238" s="376" t="s">
        <v>40</v>
      </c>
      <c r="L238" s="376" t="s">
        <v>40</v>
      </c>
      <c r="M238" s="376" t="s">
        <v>40</v>
      </c>
      <c r="N238" s="376" t="s">
        <v>40</v>
      </c>
      <c r="O238" s="376" t="s">
        <v>40</v>
      </c>
      <c r="P238" s="376" t="s">
        <v>40</v>
      </c>
      <c r="Q238" s="376" t="s">
        <v>40</v>
      </c>
      <c r="R238" s="376" t="s">
        <v>40</v>
      </c>
      <c r="S238" s="376" t="s">
        <v>40</v>
      </c>
      <c r="T238" s="376" t="s">
        <v>40</v>
      </c>
      <c r="U238" s="376" t="s">
        <v>40</v>
      </c>
      <c r="V238" s="376" t="s">
        <v>40</v>
      </c>
      <c r="W238" s="376" t="s">
        <v>40</v>
      </c>
      <c r="X238" s="376" t="s">
        <v>40</v>
      </c>
      <c r="Y238" s="203">
        <v>-8.23</v>
      </c>
      <c r="Z238" s="203">
        <v>-3.4689999999999999</v>
      </c>
      <c r="AA238" s="203">
        <v>9.2720000000000002</v>
      </c>
      <c r="AB238" s="203">
        <v>11.085000000000001</v>
      </c>
      <c r="AC238" s="203">
        <v>6.2110000000000003</v>
      </c>
      <c r="AD238" s="203">
        <v>7.3129999999999997</v>
      </c>
      <c r="AE238" s="203">
        <v>13.388999999999999</v>
      </c>
    </row>
    <row r="239" spans="1:31" ht="16" customHeight="1" x14ac:dyDescent="0.25">
      <c r="A239" s="202"/>
      <c r="B239" s="202"/>
      <c r="C239" s="202"/>
      <c r="D239" s="202"/>
      <c r="E239" s="202"/>
      <c r="Y239" s="202"/>
      <c r="Z239" s="202"/>
      <c r="AA239" s="202"/>
      <c r="AB239" s="202"/>
      <c r="AC239" s="202"/>
      <c r="AD239" s="202"/>
      <c r="AE239" s="202"/>
    </row>
    <row r="240" spans="1:31" ht="30.5" x14ac:dyDescent="0.25">
      <c r="A240" s="262" t="s">
        <v>339</v>
      </c>
    </row>
    <row r="241" spans="1:1" ht="20.5" x14ac:dyDescent="0.25">
      <c r="A241" s="262" t="s">
        <v>416</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28F0-BB79-4BDD-9ACB-984134477515}">
  <dimension ref="A1:GU390"/>
  <sheetViews>
    <sheetView showGridLines="0" zoomScaleNormal="100" zoomScaleSheetLayoutView="89" workbookViewId="0">
      <pane xSplit="1" ySplit="1" topLeftCell="V2" activePane="bottomRight" state="frozen"/>
      <selection pane="topRight" activeCell="B1" sqref="B1"/>
      <selection pane="bottomLeft" activeCell="A2" sqref="A2"/>
      <selection pane="bottomRight"/>
    </sheetView>
  </sheetViews>
  <sheetFormatPr defaultColWidth="25" defaultRowHeight="10" x14ac:dyDescent="0.2"/>
  <cols>
    <col min="1" max="1" width="40.81640625" style="304" customWidth="1"/>
    <col min="2" max="4" width="12" style="304" customWidth="1"/>
    <col min="5" max="5" width="12.26953125" style="304" customWidth="1"/>
    <col min="6" max="23" width="12" style="304" customWidth="1"/>
    <col min="24" max="24" width="12.7265625" style="304" customWidth="1"/>
    <col min="25" max="58" width="12" style="304" customWidth="1"/>
    <col min="59" max="59" width="2.453125" style="169" customWidth="1"/>
    <col min="60" max="60" width="38.453125" style="304" bestFit="1" customWidth="1"/>
    <col min="61" max="87" width="12" style="304" customWidth="1"/>
    <col min="88" max="88" width="3.81640625" style="169" customWidth="1"/>
    <col min="89" max="89" width="38" style="304" bestFit="1" customWidth="1"/>
    <col min="90" max="114" width="12" style="304" customWidth="1"/>
    <col min="115" max="115" width="3" style="169" customWidth="1"/>
    <col min="116" max="116" width="41.1796875" style="304" customWidth="1"/>
    <col min="117" max="138" width="12" style="304" customWidth="1"/>
    <col min="139" max="143" width="12.26953125" style="304" customWidth="1"/>
    <col min="144" max="144" width="4.81640625" style="169" customWidth="1"/>
    <col min="145" max="145" width="41.453125" style="304" customWidth="1"/>
    <col min="146" max="172" width="12" style="304" customWidth="1"/>
    <col min="173" max="173" width="4.81640625" style="169" customWidth="1"/>
    <col min="174" max="174" width="41.453125" style="304" customWidth="1"/>
    <col min="175" max="179" width="12" style="169" customWidth="1"/>
    <col min="180" max="182" width="13.1796875" style="169" customWidth="1"/>
    <col min="183" max="183" width="4.81640625" style="169" customWidth="1"/>
    <col min="184" max="184" width="41.453125" style="304" customWidth="1"/>
    <col min="185" max="187" width="12" style="169" customWidth="1"/>
    <col min="188" max="188" width="12.81640625" style="169" customWidth="1"/>
    <col min="189" max="189" width="4.81640625" style="169" customWidth="1"/>
    <col min="190" max="190" width="41.453125" style="304" customWidth="1"/>
    <col min="191" max="193" width="12" style="169" customWidth="1"/>
    <col min="194" max="194" width="12.54296875" style="169" customWidth="1"/>
    <col min="195" max="195" width="4.81640625" style="169" customWidth="1"/>
    <col min="196" max="196" width="41.453125" style="304" customWidth="1"/>
    <col min="197" max="200" width="12" style="169" customWidth="1"/>
    <col min="201" max="203" width="25" style="169"/>
    <col min="204" max="16384" width="25" style="304"/>
  </cols>
  <sheetData>
    <row r="1" spans="1:144" s="169" customFormat="1" ht="38.25" customHeight="1" x14ac:dyDescent="0.2">
      <c r="A1" s="147" t="s">
        <v>262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144" ht="10.5" x14ac:dyDescent="0.25">
      <c r="A2" s="8"/>
      <c r="B2" s="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row>
    <row r="3" spans="1:144" s="227" customFormat="1" ht="25.5" customHeight="1" x14ac:dyDescent="0.35">
      <c r="A3" s="232" t="s">
        <v>261</v>
      </c>
      <c r="B3" s="231" t="s">
        <v>14</v>
      </c>
      <c r="C3" s="231" t="s">
        <v>15</v>
      </c>
      <c r="D3" s="231" t="s">
        <v>16</v>
      </c>
      <c r="E3" s="231" t="s">
        <v>17</v>
      </c>
      <c r="F3" s="231" t="s">
        <v>18</v>
      </c>
      <c r="G3" s="231" t="s">
        <v>19</v>
      </c>
      <c r="H3" s="231" t="s">
        <v>20</v>
      </c>
      <c r="I3" s="231" t="s">
        <v>21</v>
      </c>
      <c r="J3" s="231" t="s">
        <v>22</v>
      </c>
      <c r="K3" s="231" t="s">
        <v>23</v>
      </c>
      <c r="L3" s="233" t="s">
        <v>24</v>
      </c>
      <c r="M3" s="228" t="s">
        <v>39</v>
      </c>
      <c r="N3" s="228" t="s">
        <v>41</v>
      </c>
      <c r="O3" s="228" t="s">
        <v>43</v>
      </c>
      <c r="P3" s="228" t="s">
        <v>110</v>
      </c>
      <c r="Q3" s="228" t="s">
        <v>113</v>
      </c>
      <c r="R3" s="228" t="s">
        <v>118</v>
      </c>
      <c r="S3" s="228" t="s">
        <v>120</v>
      </c>
      <c r="T3" s="228" t="s">
        <v>136</v>
      </c>
      <c r="U3" s="228" t="s">
        <v>296</v>
      </c>
      <c r="V3" s="228" t="s">
        <v>315</v>
      </c>
      <c r="W3" s="228" t="s">
        <v>319</v>
      </c>
      <c r="X3" s="228" t="s">
        <v>321</v>
      </c>
      <c r="Y3" s="228" t="s">
        <v>337</v>
      </c>
      <c r="Z3" s="228" t="s">
        <v>343</v>
      </c>
      <c r="AA3" s="228" t="s">
        <v>364</v>
      </c>
      <c r="AB3" s="228" t="s">
        <v>368</v>
      </c>
      <c r="AC3" s="228" t="s">
        <v>373</v>
      </c>
      <c r="AD3" s="228" t="s">
        <v>378</v>
      </c>
      <c r="AE3" s="228" t="s">
        <v>400</v>
      </c>
    </row>
    <row r="4" spans="1:144" ht="10.5" x14ac:dyDescent="0.25">
      <c r="A4" s="220" t="s">
        <v>207</v>
      </c>
      <c r="B4" s="220"/>
      <c r="C4" s="220"/>
      <c r="D4" s="220"/>
      <c r="E4" s="225"/>
      <c r="F4" s="225"/>
      <c r="G4" s="225"/>
      <c r="H4" s="225"/>
      <c r="I4" s="225"/>
      <c r="J4" s="225"/>
      <c r="K4" s="225"/>
      <c r="L4" s="225"/>
      <c r="M4" s="224"/>
      <c r="N4" s="224"/>
      <c r="O4" s="224"/>
      <c r="P4" s="224"/>
      <c r="Q4" s="224"/>
      <c r="R4" s="224"/>
      <c r="S4" s="224"/>
      <c r="T4" s="224"/>
      <c r="U4" s="224"/>
      <c r="V4" s="224"/>
      <c r="W4" s="224"/>
      <c r="X4" s="224"/>
      <c r="Y4" s="224"/>
      <c r="Z4" s="224"/>
      <c r="AA4" s="224"/>
      <c r="AB4" s="224"/>
      <c r="AC4" s="224"/>
      <c r="AD4" s="224"/>
      <c r="AE4" s="224"/>
      <c r="BG4" s="304"/>
      <c r="CJ4" s="304"/>
      <c r="DK4" s="304"/>
      <c r="EN4" s="304"/>
    </row>
    <row r="5" spans="1:144" ht="20" x14ac:dyDescent="0.2">
      <c r="A5" s="137" t="s">
        <v>417</v>
      </c>
      <c r="B5" s="378">
        <v>138.47300000000001</v>
      </c>
      <c r="C5" s="378">
        <v>160.24299999999999</v>
      </c>
      <c r="D5" s="378">
        <v>132.89500000000001</v>
      </c>
      <c r="E5" s="378">
        <v>100.575</v>
      </c>
      <c r="F5" s="378">
        <v>99.852999999999994</v>
      </c>
      <c r="G5" s="378">
        <v>145.54499999999999</v>
      </c>
      <c r="H5" s="378">
        <v>117.437</v>
      </c>
      <c r="I5" s="378">
        <v>94.106999999999999</v>
      </c>
      <c r="J5" s="378">
        <v>102.14700000000001</v>
      </c>
      <c r="K5" s="378">
        <v>117.22799999999999</v>
      </c>
      <c r="L5" s="378">
        <v>105.044</v>
      </c>
      <c r="M5" s="378">
        <v>104.71</v>
      </c>
      <c r="N5" s="378">
        <v>119.178</v>
      </c>
      <c r="O5" s="378">
        <v>145.626</v>
      </c>
      <c r="P5" s="378">
        <v>125.828</v>
      </c>
      <c r="Q5" s="378">
        <v>129.547</v>
      </c>
      <c r="R5" s="378">
        <v>128.27799999999999</v>
      </c>
      <c r="S5" s="378">
        <v>118.178</v>
      </c>
      <c r="T5" s="378">
        <v>123.18899999999999</v>
      </c>
      <c r="U5" s="378">
        <v>112.36799999999999</v>
      </c>
      <c r="V5" s="378">
        <v>107.27800000000001</v>
      </c>
      <c r="W5" s="378">
        <v>147.745</v>
      </c>
      <c r="X5" s="378">
        <v>128.42599999999999</v>
      </c>
      <c r="Y5" s="378">
        <v>166.50700000000001</v>
      </c>
      <c r="Z5" s="378">
        <v>164.09299999999999</v>
      </c>
      <c r="AA5" s="378">
        <v>217.07599999999999</v>
      </c>
      <c r="AB5" s="378">
        <v>213.72800000000001</v>
      </c>
      <c r="AC5" s="378">
        <v>192.21799999999999</v>
      </c>
      <c r="AD5" s="378">
        <v>258.61099999999999</v>
      </c>
      <c r="AE5" s="378">
        <v>285.22399999999999</v>
      </c>
    </row>
    <row r="6" spans="1:144" x14ac:dyDescent="0.2">
      <c r="A6" s="308" t="s">
        <v>205</v>
      </c>
      <c r="B6" s="379">
        <v>55.243000000000002</v>
      </c>
      <c r="C6" s="379">
        <v>58.107999999999997</v>
      </c>
      <c r="D6" s="379">
        <v>61.024000000000001</v>
      </c>
      <c r="E6" s="379">
        <v>65.004999999999995</v>
      </c>
      <c r="F6" s="379">
        <v>66.084000000000003</v>
      </c>
      <c r="G6" s="379">
        <v>55.41</v>
      </c>
      <c r="H6" s="379">
        <v>50.347999999999999</v>
      </c>
      <c r="I6" s="379">
        <v>54.072000000000003</v>
      </c>
      <c r="J6" s="379">
        <v>54.613999999999997</v>
      </c>
      <c r="K6" s="379">
        <v>49.981000000000002</v>
      </c>
      <c r="L6" s="379">
        <v>54.780999999999999</v>
      </c>
      <c r="M6" s="379">
        <v>44.999000000000002</v>
      </c>
      <c r="N6" s="379">
        <v>45.481000000000002</v>
      </c>
      <c r="O6" s="379">
        <v>46.634999999999998</v>
      </c>
      <c r="P6" s="379">
        <v>57.338999999999999</v>
      </c>
      <c r="Q6" s="379">
        <v>22.178000000000001</v>
      </c>
      <c r="R6" s="379">
        <v>21.957999999999998</v>
      </c>
      <c r="S6" s="379">
        <v>26.51</v>
      </c>
      <c r="T6" s="379">
        <v>28.094000000000001</v>
      </c>
      <c r="U6" s="379">
        <v>26.663</v>
      </c>
      <c r="V6" s="379">
        <v>38.281999999999996</v>
      </c>
      <c r="W6" s="379">
        <v>43.792999999999999</v>
      </c>
      <c r="X6" s="379">
        <v>105.489</v>
      </c>
      <c r="Y6" s="379">
        <v>66.573999999999998</v>
      </c>
      <c r="Z6" s="379">
        <v>66.772999999999996</v>
      </c>
      <c r="AA6" s="379">
        <v>67.852000000000004</v>
      </c>
      <c r="AB6" s="379">
        <v>81.694999999999993</v>
      </c>
      <c r="AC6" s="379">
        <v>67.171999999999997</v>
      </c>
      <c r="AD6" s="379">
        <v>85.07</v>
      </c>
      <c r="AE6" s="379">
        <v>118.018</v>
      </c>
    </row>
    <row r="7" spans="1:144" x14ac:dyDescent="0.2">
      <c r="A7" s="162" t="s">
        <v>204</v>
      </c>
      <c r="B7" s="380">
        <v>0</v>
      </c>
      <c r="C7" s="380">
        <v>0</v>
      </c>
      <c r="D7" s="380">
        <v>0</v>
      </c>
      <c r="E7" s="380">
        <v>0</v>
      </c>
      <c r="F7" s="380">
        <v>0</v>
      </c>
      <c r="G7" s="380">
        <v>0</v>
      </c>
      <c r="H7" s="380">
        <v>0</v>
      </c>
      <c r="I7" s="380">
        <v>0</v>
      </c>
      <c r="J7" s="380">
        <v>0</v>
      </c>
      <c r="K7" s="380">
        <v>0</v>
      </c>
      <c r="L7" s="380">
        <v>0</v>
      </c>
      <c r="M7" s="380">
        <v>0</v>
      </c>
      <c r="N7" s="380">
        <v>0</v>
      </c>
      <c r="O7" s="380">
        <v>0</v>
      </c>
      <c r="P7" s="380">
        <v>0</v>
      </c>
      <c r="Q7" s="380">
        <v>0</v>
      </c>
      <c r="R7" s="380">
        <v>0</v>
      </c>
      <c r="S7" s="380">
        <v>0</v>
      </c>
      <c r="T7" s="380">
        <v>0</v>
      </c>
      <c r="U7" s="380">
        <v>0</v>
      </c>
      <c r="V7" s="380">
        <v>0</v>
      </c>
      <c r="W7" s="380">
        <v>0</v>
      </c>
      <c r="X7" s="380">
        <v>0</v>
      </c>
      <c r="Y7" s="380">
        <v>0</v>
      </c>
      <c r="Z7" s="380">
        <v>0</v>
      </c>
      <c r="AA7" s="380">
        <v>0</v>
      </c>
      <c r="AB7" s="380">
        <v>0</v>
      </c>
      <c r="AC7" s="380">
        <v>0</v>
      </c>
      <c r="AD7" s="380">
        <v>0</v>
      </c>
      <c r="AE7" s="380">
        <v>0</v>
      </c>
    </row>
    <row r="8" spans="1:144" x14ac:dyDescent="0.2">
      <c r="A8" s="162" t="s">
        <v>203</v>
      </c>
      <c r="B8" s="380">
        <v>55.243000000000002</v>
      </c>
      <c r="C8" s="380">
        <v>58.107999999999997</v>
      </c>
      <c r="D8" s="380">
        <v>61.024000000000001</v>
      </c>
      <c r="E8" s="380">
        <v>65.004999999999995</v>
      </c>
      <c r="F8" s="380">
        <v>66.084000000000003</v>
      </c>
      <c r="G8" s="380">
        <v>55.41</v>
      </c>
      <c r="H8" s="380">
        <v>50.347999999999999</v>
      </c>
      <c r="I8" s="380">
        <v>54.072000000000003</v>
      </c>
      <c r="J8" s="380">
        <v>54.613999999999997</v>
      </c>
      <c r="K8" s="380">
        <v>49.981000000000002</v>
      </c>
      <c r="L8" s="380">
        <v>54.780999999999999</v>
      </c>
      <c r="M8" s="380">
        <v>44.999000000000002</v>
      </c>
      <c r="N8" s="380">
        <v>45.481000000000002</v>
      </c>
      <c r="O8" s="380">
        <v>46.634999999999998</v>
      </c>
      <c r="P8" s="380">
        <v>57.338999999999999</v>
      </c>
      <c r="Q8" s="380">
        <v>22.178000000000001</v>
      </c>
      <c r="R8" s="380">
        <v>21.957999999999998</v>
      </c>
      <c r="S8" s="380">
        <v>26.51</v>
      </c>
      <c r="T8" s="380">
        <v>28.094000000000001</v>
      </c>
      <c r="U8" s="380">
        <v>26.663</v>
      </c>
      <c r="V8" s="380">
        <v>38.281999999999996</v>
      </c>
      <c r="W8" s="380">
        <v>43.792999999999999</v>
      </c>
      <c r="X8" s="380">
        <v>105.489</v>
      </c>
      <c r="Y8" s="380">
        <v>66.573999999999998</v>
      </c>
      <c r="Z8" s="380">
        <v>66.772999999999996</v>
      </c>
      <c r="AA8" s="380">
        <v>67.852000000000004</v>
      </c>
      <c r="AB8" s="380">
        <v>81.694999999999993</v>
      </c>
      <c r="AC8" s="380">
        <v>67.171999999999997</v>
      </c>
      <c r="AD8" s="380">
        <v>85.07</v>
      </c>
      <c r="AE8" s="380">
        <v>118.018</v>
      </c>
    </row>
    <row r="9" spans="1:144" x14ac:dyDescent="0.2">
      <c r="A9" s="308" t="s">
        <v>418</v>
      </c>
      <c r="B9" s="380">
        <v>7.0000000000000001E-3</v>
      </c>
      <c r="C9" s="380">
        <v>6.0000000000000001E-3</v>
      </c>
      <c r="D9" s="380">
        <v>8.0000000000000002E-3</v>
      </c>
      <c r="E9" s="380">
        <v>6.0000000000000001E-3</v>
      </c>
      <c r="F9" s="380">
        <v>8.0000000000000002E-3</v>
      </c>
      <c r="G9" s="380">
        <v>7.0000000000000001E-3</v>
      </c>
      <c r="H9" s="380">
        <v>8.9999999999999993E-3</v>
      </c>
      <c r="I9" s="380">
        <v>7.0000000000000001E-3</v>
      </c>
      <c r="J9" s="380">
        <v>0.01</v>
      </c>
      <c r="K9" s="380">
        <v>0.01</v>
      </c>
      <c r="L9" s="380">
        <v>8.9999999999999993E-3</v>
      </c>
      <c r="M9" s="380">
        <v>1.0999999999999999E-2</v>
      </c>
      <c r="N9" s="380">
        <v>7.0000000000000001E-3</v>
      </c>
      <c r="O9" s="380">
        <v>0.503</v>
      </c>
      <c r="P9" s="380">
        <v>0.50800000000000001</v>
      </c>
      <c r="Q9" s="380">
        <v>0.50600000000000001</v>
      </c>
      <c r="R9" s="380">
        <v>0.505</v>
      </c>
      <c r="S9" s="380">
        <v>0.505</v>
      </c>
      <c r="T9" s="380">
        <v>0.50600000000000001</v>
      </c>
      <c r="U9" s="380">
        <v>0.50600000000000001</v>
      </c>
      <c r="V9" s="380">
        <v>0.50800000000000001</v>
      </c>
      <c r="W9" s="380">
        <v>6.0000000000000001E-3</v>
      </c>
      <c r="X9" s="380">
        <v>0.01</v>
      </c>
      <c r="Y9" s="380">
        <v>0.01</v>
      </c>
      <c r="Z9" s="380">
        <v>0.01</v>
      </c>
      <c r="AA9" s="380">
        <v>0.01</v>
      </c>
      <c r="AB9" s="380">
        <v>1.2999999999999999E-2</v>
      </c>
      <c r="AC9" s="380">
        <v>5.0090000000000003</v>
      </c>
      <c r="AD9" s="380">
        <v>1.7000000000000001E-2</v>
      </c>
      <c r="AE9" s="380">
        <v>1.2E-2</v>
      </c>
    </row>
    <row r="10" spans="1:144" x14ac:dyDescent="0.2">
      <c r="A10" s="162" t="s">
        <v>199</v>
      </c>
      <c r="B10" s="380">
        <v>7.0000000000000001E-3</v>
      </c>
      <c r="C10" s="380">
        <v>6.0000000000000001E-3</v>
      </c>
      <c r="D10" s="380">
        <v>8.0000000000000002E-3</v>
      </c>
      <c r="E10" s="380">
        <v>6.0000000000000001E-3</v>
      </c>
      <c r="F10" s="380">
        <v>8.0000000000000002E-3</v>
      </c>
      <c r="G10" s="380">
        <v>7.0000000000000001E-3</v>
      </c>
      <c r="H10" s="380">
        <v>8.9999999999999993E-3</v>
      </c>
      <c r="I10" s="380">
        <v>7.0000000000000001E-3</v>
      </c>
      <c r="J10" s="380">
        <v>0.01</v>
      </c>
      <c r="K10" s="380">
        <v>0.01</v>
      </c>
      <c r="L10" s="380">
        <v>8.9999999999999993E-3</v>
      </c>
      <c r="M10" s="380">
        <v>1.0999999999999999E-2</v>
      </c>
      <c r="N10" s="380">
        <v>7.0000000000000001E-3</v>
      </c>
      <c r="O10" s="380">
        <v>0.504</v>
      </c>
      <c r="P10" s="380">
        <v>0.50900000000000001</v>
      </c>
      <c r="Q10" s="380">
        <v>0.50700000000000001</v>
      </c>
      <c r="R10" s="380">
        <v>0.50600000000000001</v>
      </c>
      <c r="S10" s="380">
        <v>0.50600000000000001</v>
      </c>
      <c r="T10" s="380">
        <v>0.50700000000000001</v>
      </c>
      <c r="U10" s="380">
        <v>0.50700000000000001</v>
      </c>
      <c r="V10" s="380">
        <v>0.50900000000000001</v>
      </c>
      <c r="W10" s="380">
        <v>6.0000000000000001E-3</v>
      </c>
      <c r="X10" s="380">
        <v>0.01</v>
      </c>
      <c r="Y10" s="380">
        <v>0.01</v>
      </c>
      <c r="Z10" s="380">
        <v>0.01</v>
      </c>
      <c r="AA10" s="380">
        <v>0.01</v>
      </c>
      <c r="AB10" s="380">
        <v>1.2999999999999999E-2</v>
      </c>
      <c r="AC10" s="380">
        <v>5.0090000000000003</v>
      </c>
      <c r="AD10" s="380">
        <v>1.7000000000000001E-2</v>
      </c>
      <c r="AE10" s="380">
        <v>1.2E-2</v>
      </c>
    </row>
    <row r="11" spans="1:144" x14ac:dyDescent="0.2">
      <c r="A11" s="162" t="s">
        <v>210</v>
      </c>
      <c r="B11" s="380">
        <v>0</v>
      </c>
      <c r="C11" s="380">
        <v>0</v>
      </c>
      <c r="D11" s="380">
        <v>0</v>
      </c>
      <c r="E11" s="380">
        <v>0</v>
      </c>
      <c r="F11" s="380">
        <v>0</v>
      </c>
      <c r="G11" s="380">
        <v>0</v>
      </c>
      <c r="H11" s="380">
        <v>0</v>
      </c>
      <c r="I11" s="380">
        <v>0</v>
      </c>
      <c r="J11" s="380">
        <v>0</v>
      </c>
      <c r="K11" s="380">
        <v>0</v>
      </c>
      <c r="L11" s="380">
        <v>0</v>
      </c>
      <c r="M11" s="380">
        <v>0</v>
      </c>
      <c r="N11" s="380">
        <v>0</v>
      </c>
      <c r="O11" s="380">
        <v>-1E-3</v>
      </c>
      <c r="P11" s="380">
        <v>-1E-3</v>
      </c>
      <c r="Q11" s="380">
        <v>-1E-3</v>
      </c>
      <c r="R11" s="380">
        <v>-1E-3</v>
      </c>
      <c r="S11" s="380">
        <v>-1E-3</v>
      </c>
      <c r="T11" s="380">
        <v>-1E-3</v>
      </c>
      <c r="U11" s="380">
        <v>-1E-3</v>
      </c>
      <c r="V11" s="380">
        <v>-1E-3</v>
      </c>
      <c r="W11" s="380">
        <v>0</v>
      </c>
      <c r="X11" s="380">
        <v>0</v>
      </c>
      <c r="Y11" s="380">
        <v>0</v>
      </c>
      <c r="Z11" s="380">
        <v>0</v>
      </c>
      <c r="AA11" s="380">
        <v>0</v>
      </c>
      <c r="AB11" s="380">
        <v>0</v>
      </c>
      <c r="AC11" s="380">
        <v>0</v>
      </c>
      <c r="AD11" s="380">
        <v>0</v>
      </c>
      <c r="AE11" s="380">
        <v>0</v>
      </c>
    </row>
    <row r="12" spans="1:144" x14ac:dyDescent="0.2">
      <c r="A12" s="308" t="s">
        <v>200</v>
      </c>
      <c r="B12" s="380">
        <v>247.30199999999999</v>
      </c>
      <c r="C12" s="380">
        <v>252.31</v>
      </c>
      <c r="D12" s="380">
        <v>255.88800000000001</v>
      </c>
      <c r="E12" s="380">
        <v>270.85199999999998</v>
      </c>
      <c r="F12" s="380">
        <v>273.22000000000003</v>
      </c>
      <c r="G12" s="380">
        <v>260.70800000000003</v>
      </c>
      <c r="H12" s="380">
        <v>265.06200000000001</v>
      </c>
      <c r="I12" s="380">
        <v>277.19200000000001</v>
      </c>
      <c r="J12" s="380">
        <v>289.65800000000002</v>
      </c>
      <c r="K12" s="380">
        <v>297.029</v>
      </c>
      <c r="L12" s="380">
        <v>310.69200000000001</v>
      </c>
      <c r="M12" s="380">
        <v>322.86599999999999</v>
      </c>
      <c r="N12" s="380">
        <v>328.762</v>
      </c>
      <c r="O12" s="380">
        <v>326.63400000000001</v>
      </c>
      <c r="P12" s="380">
        <v>346.29899999999998</v>
      </c>
      <c r="Q12" s="380">
        <v>360.12200000000001</v>
      </c>
      <c r="R12" s="380">
        <v>376.86900000000003</v>
      </c>
      <c r="S12" s="380">
        <v>377.435</v>
      </c>
      <c r="T12" s="380">
        <v>367.16800000000001</v>
      </c>
      <c r="U12" s="380">
        <v>378.077</v>
      </c>
      <c r="V12" s="380">
        <v>390.73599999999999</v>
      </c>
      <c r="W12" s="380">
        <v>397.25700000000001</v>
      </c>
      <c r="X12" s="380">
        <v>491.57900000000001</v>
      </c>
      <c r="Y12" s="380">
        <v>512.15</v>
      </c>
      <c r="Z12" s="380">
        <v>517.51599999999996</v>
      </c>
      <c r="AA12" s="380">
        <v>525.47299999999996</v>
      </c>
      <c r="AB12" s="380">
        <v>532.25400000000002</v>
      </c>
      <c r="AC12" s="380">
        <v>537.53099999999995</v>
      </c>
      <c r="AD12" s="380">
        <v>549.11500000000001</v>
      </c>
      <c r="AE12" s="380">
        <v>552.41600000000005</v>
      </c>
    </row>
    <row r="13" spans="1:144" x14ac:dyDescent="0.2">
      <c r="A13" s="162" t="s">
        <v>199</v>
      </c>
      <c r="B13" s="380">
        <v>285.05200000000002</v>
      </c>
      <c r="C13" s="380">
        <v>286.09100000000001</v>
      </c>
      <c r="D13" s="380">
        <v>288.8</v>
      </c>
      <c r="E13" s="380">
        <v>299.05399999999997</v>
      </c>
      <c r="F13" s="380">
        <v>303.43599999999998</v>
      </c>
      <c r="G13" s="380">
        <v>282.28399999999999</v>
      </c>
      <c r="H13" s="380">
        <v>287.10199999999998</v>
      </c>
      <c r="I13" s="380">
        <v>297.64299999999997</v>
      </c>
      <c r="J13" s="380">
        <v>311.09500000000003</v>
      </c>
      <c r="K13" s="380">
        <v>316.99400000000003</v>
      </c>
      <c r="L13" s="380">
        <v>323.91399999999999</v>
      </c>
      <c r="M13" s="380">
        <v>336.15</v>
      </c>
      <c r="N13" s="380">
        <v>342.09300000000002</v>
      </c>
      <c r="O13" s="380">
        <v>338.31700000000001</v>
      </c>
      <c r="P13" s="380">
        <v>359.18</v>
      </c>
      <c r="Q13" s="380">
        <v>373.904</v>
      </c>
      <c r="R13" s="380">
        <v>391.88499999999999</v>
      </c>
      <c r="S13" s="380">
        <v>394.17399999999998</v>
      </c>
      <c r="T13" s="380">
        <v>386.52499999999998</v>
      </c>
      <c r="U13" s="380">
        <v>397.18700000000001</v>
      </c>
      <c r="V13" s="380">
        <v>409.096</v>
      </c>
      <c r="W13" s="380">
        <v>415.35700000000003</v>
      </c>
      <c r="X13" s="380">
        <v>514.30799999999999</v>
      </c>
      <c r="Y13" s="380">
        <v>535.01099999999997</v>
      </c>
      <c r="Z13" s="380">
        <v>541.41300000000001</v>
      </c>
      <c r="AA13" s="380">
        <v>544.53099999999995</v>
      </c>
      <c r="AB13" s="380">
        <v>552.47</v>
      </c>
      <c r="AC13" s="380">
        <v>557.29</v>
      </c>
      <c r="AD13" s="380">
        <v>569.30700000000002</v>
      </c>
      <c r="AE13" s="380">
        <v>571.19299999999998</v>
      </c>
    </row>
    <row r="14" spans="1:144" x14ac:dyDescent="0.2">
      <c r="A14" s="156" t="s">
        <v>187</v>
      </c>
      <c r="B14" s="380">
        <v>116.59</v>
      </c>
      <c r="C14" s="380">
        <v>104.971</v>
      </c>
      <c r="D14" s="380">
        <v>103.089</v>
      </c>
      <c r="E14" s="380">
        <v>98.075999999999993</v>
      </c>
      <c r="F14" s="380">
        <v>98.623999999999995</v>
      </c>
      <c r="G14" s="380">
        <v>76.694000000000003</v>
      </c>
      <c r="H14" s="380">
        <v>76.930999999999997</v>
      </c>
      <c r="I14" s="380">
        <v>84.484999999999999</v>
      </c>
      <c r="J14" s="380">
        <v>91.992999999999995</v>
      </c>
      <c r="K14" s="380">
        <v>92.602999999999994</v>
      </c>
      <c r="L14" s="380">
        <v>90.222999999999999</v>
      </c>
      <c r="M14" s="380">
        <v>95.287000000000006</v>
      </c>
      <c r="N14" s="380">
        <v>94.540999999999997</v>
      </c>
      <c r="O14" s="380">
        <v>89.585999999999999</v>
      </c>
      <c r="P14" s="380">
        <v>100.961</v>
      </c>
      <c r="Q14" s="380">
        <v>111.294</v>
      </c>
      <c r="R14" s="380">
        <v>114.596</v>
      </c>
      <c r="S14" s="380">
        <v>114.41500000000001</v>
      </c>
      <c r="T14" s="380">
        <v>110.274</v>
      </c>
      <c r="U14" s="380">
        <v>114.90600000000001</v>
      </c>
      <c r="V14" s="380">
        <v>112.922</v>
      </c>
      <c r="W14" s="380">
        <v>112.684</v>
      </c>
      <c r="X14" s="380">
        <v>157.08199999999999</v>
      </c>
      <c r="Y14" s="380">
        <v>166.76400000000001</v>
      </c>
      <c r="Z14" s="380">
        <v>165.87700000000001</v>
      </c>
      <c r="AA14" s="380">
        <v>167.37299999999999</v>
      </c>
      <c r="AB14" s="380">
        <v>169.37299999999999</v>
      </c>
      <c r="AC14" s="380">
        <v>163.60599999999999</v>
      </c>
      <c r="AD14" s="380">
        <v>166.90100000000001</v>
      </c>
      <c r="AE14" s="380">
        <v>164.202</v>
      </c>
    </row>
    <row r="15" spans="1:144" x14ac:dyDescent="0.2">
      <c r="A15" s="156" t="s">
        <v>186</v>
      </c>
      <c r="B15" s="380">
        <v>7.6950000000000003</v>
      </c>
      <c r="C15" s="380">
        <v>17.289000000000001</v>
      </c>
      <c r="D15" s="380">
        <v>22.02</v>
      </c>
      <c r="E15" s="380">
        <v>36.69</v>
      </c>
      <c r="F15" s="380">
        <v>35.594999999999999</v>
      </c>
      <c r="G15" s="380">
        <v>34.573</v>
      </c>
      <c r="H15" s="380">
        <v>33.488</v>
      </c>
      <c r="I15" s="380">
        <v>32.503999999999998</v>
      </c>
      <c r="J15" s="380">
        <v>31.401</v>
      </c>
      <c r="K15" s="380">
        <v>31.666</v>
      </c>
      <c r="L15" s="380">
        <v>30.484000000000002</v>
      </c>
      <c r="M15" s="380">
        <v>29.065999999999999</v>
      </c>
      <c r="N15" s="380">
        <v>30.808</v>
      </c>
      <c r="O15" s="380">
        <v>29.09</v>
      </c>
      <c r="P15" s="380">
        <v>26.713000000000001</v>
      </c>
      <c r="Q15" s="380">
        <v>24.92</v>
      </c>
      <c r="R15" s="380">
        <v>34.030999999999999</v>
      </c>
      <c r="S15" s="380">
        <v>32.182000000000002</v>
      </c>
      <c r="T15" s="380">
        <v>20.696000000000002</v>
      </c>
      <c r="U15" s="380">
        <v>19.768999999999998</v>
      </c>
      <c r="V15" s="380">
        <v>19.367999999999999</v>
      </c>
      <c r="W15" s="380">
        <v>18.946000000000002</v>
      </c>
      <c r="X15" s="380">
        <v>24.231999999999999</v>
      </c>
      <c r="Y15" s="380">
        <v>23.422999999999998</v>
      </c>
      <c r="Z15" s="380">
        <v>21.533999999999999</v>
      </c>
      <c r="AA15" s="380">
        <v>20.169</v>
      </c>
      <c r="AB15" s="380">
        <v>20.777000000000001</v>
      </c>
      <c r="AC15" s="380">
        <v>20.751999999999999</v>
      </c>
      <c r="AD15" s="380">
        <v>19.073</v>
      </c>
      <c r="AE15" s="380">
        <v>17.977</v>
      </c>
    </row>
    <row r="16" spans="1:144" x14ac:dyDescent="0.2">
      <c r="A16" s="156" t="s">
        <v>185</v>
      </c>
      <c r="B16" s="380">
        <v>160.767</v>
      </c>
      <c r="C16" s="380">
        <v>163.83099999999999</v>
      </c>
      <c r="D16" s="380">
        <v>163.691</v>
      </c>
      <c r="E16" s="380">
        <v>164.28800000000001</v>
      </c>
      <c r="F16" s="380">
        <v>169.21700000000001</v>
      </c>
      <c r="G16" s="380">
        <v>171.017</v>
      </c>
      <c r="H16" s="380">
        <v>176.68299999999999</v>
      </c>
      <c r="I16" s="380">
        <v>180.654</v>
      </c>
      <c r="J16" s="380">
        <v>187.70099999999999</v>
      </c>
      <c r="K16" s="380">
        <v>192.72499999999999</v>
      </c>
      <c r="L16" s="380">
        <v>203.20699999999999</v>
      </c>
      <c r="M16" s="380">
        <v>211.797</v>
      </c>
      <c r="N16" s="380">
        <v>216.744</v>
      </c>
      <c r="O16" s="380">
        <v>219.64099999999999</v>
      </c>
      <c r="P16" s="380">
        <v>231.506</v>
      </c>
      <c r="Q16" s="380">
        <v>237.69</v>
      </c>
      <c r="R16" s="380">
        <v>243.25800000000001</v>
      </c>
      <c r="S16" s="380">
        <v>247.577</v>
      </c>
      <c r="T16" s="380">
        <v>255.55500000000001</v>
      </c>
      <c r="U16" s="380">
        <v>262.512</v>
      </c>
      <c r="V16" s="380">
        <v>276.80599999999998</v>
      </c>
      <c r="W16" s="380">
        <v>283.72699999999998</v>
      </c>
      <c r="X16" s="380">
        <v>332.99400000000003</v>
      </c>
      <c r="Y16" s="380">
        <v>344.82400000000001</v>
      </c>
      <c r="Z16" s="380">
        <v>354.00200000000001</v>
      </c>
      <c r="AA16" s="380">
        <v>356.98899999999998</v>
      </c>
      <c r="AB16" s="380">
        <v>362.32</v>
      </c>
      <c r="AC16" s="380">
        <v>372.93200000000002</v>
      </c>
      <c r="AD16" s="380">
        <v>383.33300000000003</v>
      </c>
      <c r="AE16" s="380">
        <v>389.01400000000001</v>
      </c>
    </row>
    <row r="17" spans="1:31" x14ac:dyDescent="0.2">
      <c r="A17" s="162" t="s">
        <v>255</v>
      </c>
      <c r="B17" s="380">
        <v>-37.75</v>
      </c>
      <c r="C17" s="380">
        <v>-33.780999999999999</v>
      </c>
      <c r="D17" s="380">
        <v>-32.911999999999999</v>
      </c>
      <c r="E17" s="380">
        <v>-28.202000000000002</v>
      </c>
      <c r="F17" s="380">
        <v>-30.216000000000001</v>
      </c>
      <c r="G17" s="380">
        <v>-21.576000000000001</v>
      </c>
      <c r="H17" s="380">
        <v>-22.04</v>
      </c>
      <c r="I17" s="380">
        <v>-20.451000000000001</v>
      </c>
      <c r="J17" s="380">
        <v>-21.437000000000001</v>
      </c>
      <c r="K17" s="380">
        <v>-19.965</v>
      </c>
      <c r="L17" s="380">
        <v>-13.222</v>
      </c>
      <c r="M17" s="380">
        <v>-13.284000000000001</v>
      </c>
      <c r="N17" s="380">
        <v>-13.331</v>
      </c>
      <c r="O17" s="380">
        <v>-11.683</v>
      </c>
      <c r="P17" s="380">
        <v>-12.881</v>
      </c>
      <c r="Q17" s="380">
        <v>-13.782</v>
      </c>
      <c r="R17" s="380">
        <v>-15.016</v>
      </c>
      <c r="S17" s="380">
        <v>-16.739000000000001</v>
      </c>
      <c r="T17" s="380">
        <v>-19.356999999999999</v>
      </c>
      <c r="U17" s="380">
        <v>-19.11</v>
      </c>
      <c r="V17" s="380">
        <v>-18.36</v>
      </c>
      <c r="W17" s="380">
        <v>-18.100000000000001</v>
      </c>
      <c r="X17" s="380">
        <v>-22.728999999999999</v>
      </c>
      <c r="Y17" s="380">
        <v>-22.861000000000001</v>
      </c>
      <c r="Z17" s="380">
        <v>-23.896999999999998</v>
      </c>
      <c r="AA17" s="380">
        <v>-19.058</v>
      </c>
      <c r="AB17" s="380">
        <v>-20.216000000000001</v>
      </c>
      <c r="AC17" s="380">
        <v>-19.759</v>
      </c>
      <c r="AD17" s="380">
        <v>-20.192</v>
      </c>
      <c r="AE17" s="380">
        <v>-18.777000000000001</v>
      </c>
    </row>
    <row r="18" spans="1:31" x14ac:dyDescent="0.2">
      <c r="A18" s="308" t="s">
        <v>413</v>
      </c>
      <c r="B18" s="380">
        <v>0.24199999999999999</v>
      </c>
      <c r="C18" s="380">
        <v>0.24199999999999999</v>
      </c>
      <c r="D18" s="380">
        <v>0.20799999999999999</v>
      </c>
      <c r="E18" s="380">
        <v>0.20799999999999999</v>
      </c>
      <c r="F18" s="380">
        <v>0.20799999999999999</v>
      </c>
      <c r="G18" s="380">
        <v>0.20799999999999999</v>
      </c>
      <c r="H18" s="380">
        <v>0.20799999999999999</v>
      </c>
      <c r="I18" s="380">
        <v>0.20799999999999999</v>
      </c>
      <c r="J18" s="380">
        <v>0.20799999999999999</v>
      </c>
      <c r="K18" s="380">
        <v>0.20799999999999999</v>
      </c>
      <c r="L18" s="380">
        <v>0.20799999999999999</v>
      </c>
      <c r="M18" s="380">
        <v>0.20799999999999999</v>
      </c>
      <c r="N18" s="380">
        <v>0.20799999999999999</v>
      </c>
      <c r="O18" s="380">
        <v>0</v>
      </c>
      <c r="P18" s="380">
        <v>0</v>
      </c>
      <c r="Q18" s="380">
        <v>0</v>
      </c>
      <c r="R18" s="380">
        <v>0</v>
      </c>
      <c r="S18" s="380">
        <v>0</v>
      </c>
      <c r="T18" s="380">
        <v>0</v>
      </c>
      <c r="U18" s="380">
        <v>0</v>
      </c>
      <c r="V18" s="380">
        <v>0</v>
      </c>
      <c r="W18" s="380">
        <v>0</v>
      </c>
      <c r="X18" s="380">
        <v>0</v>
      </c>
      <c r="Y18" s="380">
        <v>0</v>
      </c>
      <c r="Z18" s="380">
        <v>0</v>
      </c>
      <c r="AA18" s="380">
        <v>0</v>
      </c>
      <c r="AB18" s="380">
        <v>0</v>
      </c>
      <c r="AC18" s="380">
        <v>0</v>
      </c>
      <c r="AD18" s="380">
        <v>0</v>
      </c>
      <c r="AE18" s="380">
        <v>0</v>
      </c>
    </row>
    <row r="19" spans="1:31" x14ac:dyDescent="0.2">
      <c r="A19" s="308" t="s">
        <v>195</v>
      </c>
      <c r="B19" s="380">
        <v>0</v>
      </c>
      <c r="C19" s="380">
        <v>0</v>
      </c>
      <c r="D19" s="380">
        <v>0</v>
      </c>
      <c r="E19" s="380">
        <v>0</v>
      </c>
      <c r="F19" s="380">
        <v>0</v>
      </c>
      <c r="G19" s="380">
        <v>0</v>
      </c>
      <c r="H19" s="380">
        <v>0</v>
      </c>
      <c r="I19" s="380">
        <v>0</v>
      </c>
      <c r="J19" s="380">
        <v>0</v>
      </c>
      <c r="K19" s="380">
        <v>0</v>
      </c>
      <c r="L19" s="380">
        <v>0</v>
      </c>
      <c r="M19" s="380">
        <v>0</v>
      </c>
      <c r="N19" s="380">
        <v>0</v>
      </c>
      <c r="O19" s="380">
        <v>0</v>
      </c>
      <c r="P19" s="380">
        <v>0</v>
      </c>
      <c r="Q19" s="380">
        <v>0</v>
      </c>
      <c r="R19" s="380">
        <v>0</v>
      </c>
      <c r="S19" s="380">
        <v>0</v>
      </c>
      <c r="T19" s="380">
        <v>0</v>
      </c>
      <c r="U19" s="380">
        <v>0</v>
      </c>
      <c r="V19" s="380">
        <v>0</v>
      </c>
      <c r="W19" s="380">
        <v>0</v>
      </c>
      <c r="X19" s="380">
        <v>0</v>
      </c>
      <c r="Y19" s="380">
        <v>0</v>
      </c>
      <c r="Z19" s="380">
        <v>0</v>
      </c>
      <c r="AA19" s="380">
        <v>0</v>
      </c>
      <c r="AB19" s="380">
        <v>0</v>
      </c>
      <c r="AC19" s="380">
        <v>0</v>
      </c>
      <c r="AD19" s="380">
        <v>0</v>
      </c>
      <c r="AE19" s="380">
        <v>0</v>
      </c>
    </row>
    <row r="20" spans="1:31" x14ac:dyDescent="0.2">
      <c r="A20" s="308" t="s">
        <v>194</v>
      </c>
      <c r="B20" s="380">
        <v>0.72399999999999998</v>
      </c>
      <c r="C20" s="380">
        <v>0.67500000000000004</v>
      </c>
      <c r="D20" s="380">
        <v>0.627</v>
      </c>
      <c r="E20" s="380">
        <v>0.57399999999999995</v>
      </c>
      <c r="F20" s="380">
        <v>0.52800000000000002</v>
      </c>
      <c r="G20" s="380">
        <v>0.52500000000000002</v>
      </c>
      <c r="H20" s="380">
        <v>0.68899999999999995</v>
      </c>
      <c r="I20" s="380">
        <v>0.63500000000000001</v>
      </c>
      <c r="J20" s="380">
        <v>0.71299999999999997</v>
      </c>
      <c r="K20" s="380">
        <v>0.71099999999999997</v>
      </c>
      <c r="L20" s="380">
        <v>0.68500000000000005</v>
      </c>
      <c r="M20" s="380">
        <v>0.53800000000000003</v>
      </c>
      <c r="N20" s="380">
        <v>0.54</v>
      </c>
      <c r="O20" s="380">
        <v>0.81100000000000005</v>
      </c>
      <c r="P20" s="380">
        <v>1.07</v>
      </c>
      <c r="Q20" s="380">
        <v>1.0740000000000001</v>
      </c>
      <c r="R20" s="380">
        <v>1.139</v>
      </c>
      <c r="S20" s="380">
        <v>1.1719999999999999</v>
      </c>
      <c r="T20" s="380">
        <v>1.3029999999999999</v>
      </c>
      <c r="U20" s="380">
        <v>1.2569999999999999</v>
      </c>
      <c r="V20" s="380">
        <v>1.2849999999999999</v>
      </c>
      <c r="W20" s="380">
        <v>1.3109999999999999</v>
      </c>
      <c r="X20" s="380">
        <v>1.577</v>
      </c>
      <c r="Y20" s="380">
        <v>1.5469999999999999</v>
      </c>
      <c r="Z20" s="380">
        <v>1.7370000000000001</v>
      </c>
      <c r="AA20" s="380">
        <v>1.75</v>
      </c>
      <c r="AB20" s="380">
        <v>1.909</v>
      </c>
      <c r="AC20" s="380">
        <v>1.861</v>
      </c>
      <c r="AD20" s="380">
        <v>1.7789999999999999</v>
      </c>
      <c r="AE20" s="380">
        <v>1.734</v>
      </c>
    </row>
    <row r="21" spans="1:31" x14ac:dyDescent="0.2">
      <c r="A21" s="161" t="s">
        <v>414</v>
      </c>
      <c r="B21" s="379">
        <v>10.137</v>
      </c>
      <c r="C21" s="379">
        <v>10.026</v>
      </c>
      <c r="D21" s="379">
        <v>9.9540000000000006</v>
      </c>
      <c r="E21" s="379">
        <v>9.8379999999999992</v>
      </c>
      <c r="F21" s="379">
        <v>9.7780000000000005</v>
      </c>
      <c r="G21" s="379">
        <v>9.6549999999999994</v>
      </c>
      <c r="H21" s="379">
        <v>9.7260000000000009</v>
      </c>
      <c r="I21" s="379">
        <v>9.5969999999999995</v>
      </c>
      <c r="J21" s="379">
        <v>9.4499999999999993</v>
      </c>
      <c r="K21" s="379">
        <v>9.3539999999999992</v>
      </c>
      <c r="L21" s="379">
        <v>9.2959999999999994</v>
      </c>
      <c r="M21" s="379">
        <v>12.705</v>
      </c>
      <c r="N21" s="379">
        <v>12.545999999999999</v>
      </c>
      <c r="O21" s="379">
        <v>12.311</v>
      </c>
      <c r="P21" s="379">
        <v>11.167</v>
      </c>
      <c r="Q21" s="379">
        <v>10.952</v>
      </c>
      <c r="R21" s="379">
        <v>10.801</v>
      </c>
      <c r="S21" s="379">
        <v>10.801</v>
      </c>
      <c r="T21" s="379">
        <v>11.233000000000001</v>
      </c>
      <c r="U21" s="379">
        <v>12.089</v>
      </c>
      <c r="V21" s="379">
        <v>12.138</v>
      </c>
      <c r="W21" s="379">
        <v>11.965</v>
      </c>
      <c r="X21" s="379">
        <v>14.566000000000001</v>
      </c>
      <c r="Y21" s="379">
        <v>14.127000000000001</v>
      </c>
      <c r="Z21" s="379">
        <v>13.926</v>
      </c>
      <c r="AA21" s="379">
        <v>14.958</v>
      </c>
      <c r="AB21" s="379">
        <v>13.255000000000001</v>
      </c>
      <c r="AC21" s="379">
        <v>13.298999999999999</v>
      </c>
      <c r="AD21" s="379">
        <v>13.704000000000001</v>
      </c>
      <c r="AE21" s="379">
        <v>15.236000000000001</v>
      </c>
    </row>
    <row r="22" spans="1:31" x14ac:dyDescent="0.2">
      <c r="A22" s="160" t="s">
        <v>254</v>
      </c>
      <c r="B22" s="379">
        <v>2.3460000000000001</v>
      </c>
      <c r="C22" s="379">
        <v>2.27</v>
      </c>
      <c r="D22" s="379">
        <v>1.9650000000000001</v>
      </c>
      <c r="E22" s="379">
        <v>2.36</v>
      </c>
      <c r="F22" s="379">
        <v>2.36</v>
      </c>
      <c r="G22" s="379">
        <v>2.36</v>
      </c>
      <c r="H22" s="379">
        <v>2.36</v>
      </c>
      <c r="I22" s="379">
        <v>2.36</v>
      </c>
      <c r="J22" s="379">
        <v>2.6960000000000002</v>
      </c>
      <c r="K22" s="379">
        <v>1.405</v>
      </c>
      <c r="L22" s="379">
        <v>1.0409999999999999</v>
      </c>
      <c r="M22" s="379">
        <v>1.0409999999999999</v>
      </c>
      <c r="N22" s="379">
        <v>1.0409999999999999</v>
      </c>
      <c r="O22" s="379">
        <v>1.034</v>
      </c>
      <c r="P22" s="379">
        <v>0.09</v>
      </c>
      <c r="Q22" s="379">
        <v>0.09</v>
      </c>
      <c r="R22" s="379">
        <v>0.09</v>
      </c>
      <c r="S22" s="379">
        <v>0.09</v>
      </c>
      <c r="T22" s="379">
        <v>0.09</v>
      </c>
      <c r="U22" s="379">
        <v>0.09</v>
      </c>
      <c r="V22" s="379">
        <v>8.5000000000000006E-2</v>
      </c>
      <c r="W22" s="379">
        <v>8.5000000000000006E-2</v>
      </c>
      <c r="X22" s="379">
        <v>0.67600000000000005</v>
      </c>
      <c r="Y22" s="379">
        <v>0.67600000000000005</v>
      </c>
      <c r="Z22" s="379">
        <v>0.59499999999999997</v>
      </c>
      <c r="AA22" s="379">
        <v>0.59499999999999997</v>
      </c>
      <c r="AB22" s="379">
        <v>0.79300000000000004</v>
      </c>
      <c r="AC22" s="379">
        <v>0.79300000000000004</v>
      </c>
      <c r="AD22" s="379">
        <v>0.79300000000000004</v>
      </c>
      <c r="AE22" s="379">
        <v>0.70699999999999996</v>
      </c>
    </row>
    <row r="23" spans="1:31" x14ac:dyDescent="0.2">
      <c r="A23" s="161" t="s">
        <v>191</v>
      </c>
      <c r="B23" s="379">
        <v>9.6639999999999997</v>
      </c>
      <c r="C23" s="379">
        <v>9.6739999999999995</v>
      </c>
      <c r="D23" s="379">
        <v>10.489000000000001</v>
      </c>
      <c r="E23" s="379">
        <v>11.411</v>
      </c>
      <c r="F23" s="379">
        <v>11.555</v>
      </c>
      <c r="G23" s="379">
        <v>11.56</v>
      </c>
      <c r="H23" s="379">
        <v>11.397</v>
      </c>
      <c r="I23" s="379">
        <v>11.85</v>
      </c>
      <c r="J23" s="379">
        <v>9.7509999999999994</v>
      </c>
      <c r="K23" s="379">
        <v>8.6940000000000008</v>
      </c>
      <c r="L23" s="379">
        <v>7.5270000000000001</v>
      </c>
      <c r="M23" s="379">
        <v>7.1230000000000002</v>
      </c>
      <c r="N23" s="379">
        <v>6.2759999999999998</v>
      </c>
      <c r="O23" s="379">
        <v>6.0380000000000003</v>
      </c>
      <c r="P23" s="379">
        <v>6.1820000000000004</v>
      </c>
      <c r="Q23" s="379">
        <v>5.87</v>
      </c>
      <c r="R23" s="379">
        <v>5.8</v>
      </c>
      <c r="S23" s="379">
        <v>5.7</v>
      </c>
      <c r="T23" s="379">
        <v>6.0460000000000003</v>
      </c>
      <c r="U23" s="379">
        <v>6.1150000000000002</v>
      </c>
      <c r="V23" s="379">
        <v>6.0449999999999999</v>
      </c>
      <c r="W23" s="379">
        <v>5.4960000000000004</v>
      </c>
      <c r="X23" s="379">
        <v>9.0280000000000005</v>
      </c>
      <c r="Y23" s="379">
        <v>7.4189999999999996</v>
      </c>
      <c r="Z23" s="379">
        <v>7.6070000000000002</v>
      </c>
      <c r="AA23" s="379">
        <v>6.7850000000000001</v>
      </c>
      <c r="AB23" s="379">
        <v>7.9829999999999997</v>
      </c>
      <c r="AC23" s="379">
        <v>9.24</v>
      </c>
      <c r="AD23" s="379">
        <v>10.002000000000001</v>
      </c>
      <c r="AE23" s="379">
        <v>8.1300000000000008</v>
      </c>
    </row>
    <row r="24" spans="1:31" s="210" customFormat="1" ht="10.5" x14ac:dyDescent="0.25">
      <c r="A24" s="213" t="s">
        <v>190</v>
      </c>
      <c r="B24" s="381">
        <v>464.13799999999998</v>
      </c>
      <c r="C24" s="381">
        <v>493.55399999999997</v>
      </c>
      <c r="D24" s="381">
        <v>473.05799999999999</v>
      </c>
      <c r="E24" s="381">
        <v>460.82900000000001</v>
      </c>
      <c r="F24" s="381">
        <v>463.59399999999999</v>
      </c>
      <c r="G24" s="381">
        <v>485.97800000000001</v>
      </c>
      <c r="H24" s="381">
        <v>457.23599999999999</v>
      </c>
      <c r="I24" s="381">
        <v>450.02800000000002</v>
      </c>
      <c r="J24" s="381">
        <v>469.24700000000001</v>
      </c>
      <c r="K24" s="381">
        <v>484.62</v>
      </c>
      <c r="L24" s="381">
        <v>489.28300000000002</v>
      </c>
      <c r="M24" s="381">
        <v>494.20100000000002</v>
      </c>
      <c r="N24" s="381">
        <v>514.03899999999999</v>
      </c>
      <c r="O24" s="381">
        <v>539.59199999999998</v>
      </c>
      <c r="P24" s="381">
        <v>548.48299999999995</v>
      </c>
      <c r="Q24" s="381">
        <v>530.33900000000006</v>
      </c>
      <c r="R24" s="381">
        <v>545.44000000000005</v>
      </c>
      <c r="S24" s="381">
        <v>540.39099999999996</v>
      </c>
      <c r="T24" s="381">
        <v>537.62900000000002</v>
      </c>
      <c r="U24" s="381">
        <v>537.16499999999996</v>
      </c>
      <c r="V24" s="381">
        <v>556.35699999999997</v>
      </c>
      <c r="W24" s="381">
        <v>607.65800000000002</v>
      </c>
      <c r="X24" s="381">
        <v>751.351</v>
      </c>
      <c r="Y24" s="381">
        <v>769.01</v>
      </c>
      <c r="Z24" s="381">
        <v>772.25699999999995</v>
      </c>
      <c r="AA24" s="381">
        <v>834.49900000000002</v>
      </c>
      <c r="AB24" s="381">
        <v>851.63</v>
      </c>
      <c r="AC24" s="382">
        <v>827.12300000000005</v>
      </c>
      <c r="AD24" s="382">
        <v>919.09100000000001</v>
      </c>
      <c r="AE24" s="382">
        <v>981.47699999999998</v>
      </c>
    </row>
    <row r="25" spans="1:31" x14ac:dyDescent="0.2">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1:31" s="210" customFormat="1" ht="10.5" x14ac:dyDescent="0.25">
      <c r="A26" s="220" t="s">
        <v>189</v>
      </c>
      <c r="B26" s="220"/>
      <c r="C26" s="220"/>
      <c r="D26" s="220"/>
      <c r="E26" s="225"/>
      <c r="F26" s="225"/>
      <c r="G26" s="225"/>
      <c r="H26" s="225"/>
      <c r="I26" s="225"/>
      <c r="J26" s="225"/>
      <c r="K26" s="225"/>
      <c r="L26" s="225"/>
      <c r="M26" s="224"/>
      <c r="N26" s="224"/>
      <c r="O26" s="224"/>
      <c r="P26" s="224"/>
      <c r="Q26" s="224"/>
      <c r="R26" s="224"/>
      <c r="S26" s="224"/>
      <c r="T26" s="224"/>
      <c r="U26" s="224"/>
      <c r="V26" s="224"/>
      <c r="W26" s="224"/>
      <c r="X26" s="224"/>
      <c r="Y26" s="224"/>
      <c r="Z26" s="224"/>
      <c r="AA26" s="224"/>
      <c r="AB26" s="224"/>
      <c r="AC26" s="224"/>
      <c r="AD26" s="224"/>
      <c r="AE26" s="224"/>
    </row>
    <row r="27" spans="1:31" x14ac:dyDescent="0.2">
      <c r="A27" s="308" t="s">
        <v>419</v>
      </c>
      <c r="B27" s="378">
        <v>1.7569999999999999</v>
      </c>
      <c r="C27" s="378">
        <v>1.587</v>
      </c>
      <c r="D27" s="378">
        <v>1.69</v>
      </c>
      <c r="E27" s="378">
        <v>1.69</v>
      </c>
      <c r="F27" s="378">
        <v>1.8260000000000001</v>
      </c>
      <c r="G27" s="378">
        <v>2.3090000000000002</v>
      </c>
      <c r="H27" s="378">
        <v>1.9079999999999999</v>
      </c>
      <c r="I27" s="378">
        <v>2.1259999999999999</v>
      </c>
      <c r="J27" s="378">
        <v>13.907</v>
      </c>
      <c r="K27" s="378">
        <v>3.6709999999999998</v>
      </c>
      <c r="L27" s="378">
        <v>6.9379999999999997</v>
      </c>
      <c r="M27" s="378">
        <v>10.157999999999999</v>
      </c>
      <c r="N27" s="378">
        <v>21.491</v>
      </c>
      <c r="O27" s="378">
        <v>3.6139999999999999</v>
      </c>
      <c r="P27" s="378">
        <v>19.318999999999999</v>
      </c>
      <c r="Q27" s="378">
        <v>25.204999999999998</v>
      </c>
      <c r="R27" s="378">
        <v>41.435000000000002</v>
      </c>
      <c r="S27" s="378">
        <v>26.199000000000002</v>
      </c>
      <c r="T27" s="378">
        <v>9.8089999999999993</v>
      </c>
      <c r="U27" s="378">
        <v>6.0759999999999996</v>
      </c>
      <c r="V27" s="378">
        <v>7.8380000000000001</v>
      </c>
      <c r="W27" s="378">
        <v>1.401</v>
      </c>
      <c r="X27" s="378">
        <v>1.524</v>
      </c>
      <c r="Y27" s="378">
        <v>1.2789999999999999</v>
      </c>
      <c r="Z27" s="378">
        <v>1.274</v>
      </c>
      <c r="AA27" s="378">
        <v>3.2029999999999998</v>
      </c>
      <c r="AB27" s="378">
        <v>1.17</v>
      </c>
      <c r="AC27" s="383">
        <v>0.92600000000000005</v>
      </c>
      <c r="AD27" s="383">
        <v>1.173</v>
      </c>
      <c r="AE27" s="383">
        <v>0.90800000000000003</v>
      </c>
    </row>
    <row r="28" spans="1:31" x14ac:dyDescent="0.2">
      <c r="A28" s="308" t="s">
        <v>0</v>
      </c>
      <c r="B28" s="379">
        <v>357.18900000000002</v>
      </c>
      <c r="C28" s="379">
        <v>380.72</v>
      </c>
      <c r="D28" s="379">
        <v>361.20100000000002</v>
      </c>
      <c r="E28" s="379">
        <v>348.05900000000003</v>
      </c>
      <c r="F28" s="379">
        <v>349.39600000000002</v>
      </c>
      <c r="G28" s="379">
        <v>370.262</v>
      </c>
      <c r="H28" s="379">
        <v>359.73599999999999</v>
      </c>
      <c r="I28" s="379">
        <v>355.14100000000002</v>
      </c>
      <c r="J28" s="379">
        <v>367.22899999999998</v>
      </c>
      <c r="K28" s="379">
        <v>391.20800000000003</v>
      </c>
      <c r="L28" s="379">
        <v>391.75</v>
      </c>
      <c r="M28" s="379">
        <v>387.87400000000002</v>
      </c>
      <c r="N28" s="379">
        <v>406.32100000000003</v>
      </c>
      <c r="O28" s="379">
        <v>444.226</v>
      </c>
      <c r="P28" s="379">
        <v>436.54500000000002</v>
      </c>
      <c r="Q28" s="379">
        <v>413.79199999999997</v>
      </c>
      <c r="R28" s="379">
        <v>411.44400000000002</v>
      </c>
      <c r="S28" s="379">
        <v>419.90899999999999</v>
      </c>
      <c r="T28" s="379">
        <v>431.65699999999998</v>
      </c>
      <c r="U28" s="379">
        <v>435.43099999999998</v>
      </c>
      <c r="V28" s="379">
        <v>450.23200000000003</v>
      </c>
      <c r="W28" s="379">
        <v>493.55799999999999</v>
      </c>
      <c r="X28" s="379">
        <v>609.79200000000003</v>
      </c>
      <c r="Y28" s="379">
        <v>624.78800000000001</v>
      </c>
      <c r="Z28" s="379">
        <v>625.55999999999995</v>
      </c>
      <c r="AA28" s="379">
        <v>676.61400000000003</v>
      </c>
      <c r="AB28" s="379">
        <v>692.87199999999996</v>
      </c>
      <c r="AC28" s="384">
        <v>667.66800000000001</v>
      </c>
      <c r="AD28" s="384">
        <v>752.75300000000004</v>
      </c>
      <c r="AE28" s="384">
        <v>805.20600000000002</v>
      </c>
    </row>
    <row r="29" spans="1:31" x14ac:dyDescent="0.2">
      <c r="A29" s="156" t="s">
        <v>187</v>
      </c>
      <c r="B29" s="379">
        <v>118.914</v>
      </c>
      <c r="C29" s="379">
        <v>135.922</v>
      </c>
      <c r="D29" s="379">
        <v>119.943</v>
      </c>
      <c r="E29" s="379">
        <v>106.79300000000001</v>
      </c>
      <c r="F29" s="379">
        <v>105.66200000000001</v>
      </c>
      <c r="G29" s="379">
        <v>117.65</v>
      </c>
      <c r="H29" s="379">
        <v>110.10899999999999</v>
      </c>
      <c r="I29" s="379">
        <v>102.687</v>
      </c>
      <c r="J29" s="379">
        <v>110.628</v>
      </c>
      <c r="K29" s="379">
        <v>119.943</v>
      </c>
      <c r="L29" s="379">
        <v>116.364</v>
      </c>
      <c r="M29" s="379">
        <v>117.259</v>
      </c>
      <c r="N29" s="379">
        <v>120.994</v>
      </c>
      <c r="O29" s="379">
        <v>141.952</v>
      </c>
      <c r="P29" s="379">
        <v>135.39599999999999</v>
      </c>
      <c r="Q29" s="379">
        <v>126.06399999999999</v>
      </c>
      <c r="R29" s="379">
        <v>125.39</v>
      </c>
      <c r="S29" s="379">
        <v>132.006</v>
      </c>
      <c r="T29" s="379">
        <v>137.315</v>
      </c>
      <c r="U29" s="379">
        <v>137.208</v>
      </c>
      <c r="V29" s="379">
        <v>154.00800000000001</v>
      </c>
      <c r="W29" s="379">
        <v>171.125</v>
      </c>
      <c r="X29" s="379">
        <v>186.90299999999999</v>
      </c>
      <c r="Y29" s="379">
        <v>208.58699999999999</v>
      </c>
      <c r="Z29" s="379">
        <v>207.62100000000001</v>
      </c>
      <c r="AA29" s="379">
        <v>232.19300000000001</v>
      </c>
      <c r="AB29" s="379">
        <v>236.05099999999999</v>
      </c>
      <c r="AC29" s="384">
        <v>212.239</v>
      </c>
      <c r="AD29" s="384">
        <v>277.13900000000001</v>
      </c>
      <c r="AE29" s="384">
        <v>303.35300000000001</v>
      </c>
    </row>
    <row r="30" spans="1:31" x14ac:dyDescent="0.2">
      <c r="A30" s="156" t="s">
        <v>186</v>
      </c>
      <c r="B30" s="379">
        <v>13.084</v>
      </c>
      <c r="C30" s="379">
        <v>14.848000000000001</v>
      </c>
      <c r="D30" s="379">
        <v>12.875999999999999</v>
      </c>
      <c r="E30" s="379">
        <v>13.97</v>
      </c>
      <c r="F30" s="379">
        <v>15.65</v>
      </c>
      <c r="G30" s="379">
        <v>15.321</v>
      </c>
      <c r="H30" s="379">
        <v>14.029</v>
      </c>
      <c r="I30" s="379">
        <v>13.388</v>
      </c>
      <c r="J30" s="379">
        <v>14.535</v>
      </c>
      <c r="K30" s="379">
        <v>17.411000000000001</v>
      </c>
      <c r="L30" s="379">
        <v>18.411000000000001</v>
      </c>
      <c r="M30" s="379">
        <v>15.013</v>
      </c>
      <c r="N30" s="379">
        <v>16.998999999999999</v>
      </c>
      <c r="O30" s="379">
        <v>20.594000000000001</v>
      </c>
      <c r="P30" s="379">
        <v>18.058</v>
      </c>
      <c r="Q30" s="379">
        <v>17.068999999999999</v>
      </c>
      <c r="R30" s="379">
        <v>15.409000000000001</v>
      </c>
      <c r="S30" s="379">
        <v>17.170999999999999</v>
      </c>
      <c r="T30" s="379">
        <v>17.216000000000001</v>
      </c>
      <c r="U30" s="379">
        <v>19.736000000000001</v>
      </c>
      <c r="V30" s="379">
        <v>20.695</v>
      </c>
      <c r="W30" s="379">
        <v>26.965</v>
      </c>
      <c r="X30" s="379">
        <v>37.436</v>
      </c>
      <c r="Y30" s="379">
        <v>36.338000000000001</v>
      </c>
      <c r="Z30" s="379">
        <v>31.765999999999998</v>
      </c>
      <c r="AA30" s="379">
        <v>36.783999999999999</v>
      </c>
      <c r="AB30" s="379">
        <v>35.762</v>
      </c>
      <c r="AC30" s="384">
        <v>35.911000000000001</v>
      </c>
      <c r="AD30" s="384">
        <v>48.555999999999997</v>
      </c>
      <c r="AE30" s="384">
        <v>52.784999999999997</v>
      </c>
    </row>
    <row r="31" spans="1:31" x14ac:dyDescent="0.2">
      <c r="A31" s="156" t="s">
        <v>185</v>
      </c>
      <c r="B31" s="379">
        <v>225.191</v>
      </c>
      <c r="C31" s="379">
        <v>229.95</v>
      </c>
      <c r="D31" s="379">
        <v>228.38200000000001</v>
      </c>
      <c r="E31" s="379">
        <v>227.29599999999999</v>
      </c>
      <c r="F31" s="379">
        <v>228.084</v>
      </c>
      <c r="G31" s="379">
        <v>237.291</v>
      </c>
      <c r="H31" s="379">
        <v>235.59800000000001</v>
      </c>
      <c r="I31" s="379">
        <v>239.066</v>
      </c>
      <c r="J31" s="379">
        <v>242.066</v>
      </c>
      <c r="K31" s="379">
        <v>253.85400000000001</v>
      </c>
      <c r="L31" s="379">
        <v>256.97500000000002</v>
      </c>
      <c r="M31" s="379">
        <v>255.602</v>
      </c>
      <c r="N31" s="379">
        <v>268.32799999999997</v>
      </c>
      <c r="O31" s="379">
        <v>281.68</v>
      </c>
      <c r="P31" s="379">
        <v>283.09100000000001</v>
      </c>
      <c r="Q31" s="379">
        <v>270.65899999999999</v>
      </c>
      <c r="R31" s="379">
        <v>270.64499999999998</v>
      </c>
      <c r="S31" s="379">
        <v>270.73200000000003</v>
      </c>
      <c r="T31" s="379">
        <v>277.12599999999998</v>
      </c>
      <c r="U31" s="379">
        <v>278.48700000000002</v>
      </c>
      <c r="V31" s="379">
        <v>275.529</v>
      </c>
      <c r="W31" s="379">
        <v>295.46800000000002</v>
      </c>
      <c r="X31" s="379">
        <v>385.45299999999997</v>
      </c>
      <c r="Y31" s="379">
        <v>379.863</v>
      </c>
      <c r="Z31" s="379">
        <v>386.173</v>
      </c>
      <c r="AA31" s="379">
        <v>407.637</v>
      </c>
      <c r="AB31" s="379">
        <v>421.05900000000003</v>
      </c>
      <c r="AC31" s="384">
        <v>419.51799999999997</v>
      </c>
      <c r="AD31" s="384">
        <v>427.05799999999999</v>
      </c>
      <c r="AE31" s="384">
        <v>449.06799999999998</v>
      </c>
    </row>
    <row r="32" spans="1:31" x14ac:dyDescent="0.2">
      <c r="A32" s="308" t="s">
        <v>184</v>
      </c>
      <c r="B32" s="379">
        <v>17.114000000000001</v>
      </c>
      <c r="C32" s="379">
        <v>16.363</v>
      </c>
      <c r="D32" s="379">
        <v>17.289000000000001</v>
      </c>
      <c r="E32" s="379">
        <v>15.779</v>
      </c>
      <c r="F32" s="379">
        <v>15.861000000000001</v>
      </c>
      <c r="G32" s="379">
        <v>14.763999999999999</v>
      </c>
      <c r="H32" s="379">
        <v>13.805999999999999</v>
      </c>
      <c r="I32" s="379">
        <v>12.41</v>
      </c>
      <c r="J32" s="379">
        <v>11.311</v>
      </c>
      <c r="K32" s="379">
        <v>9.8260000000000005</v>
      </c>
      <c r="L32" s="379">
        <v>9.1679999999999993</v>
      </c>
      <c r="M32" s="379">
        <v>8.5359999999999996</v>
      </c>
      <c r="N32" s="379">
        <v>7.8029999999999999</v>
      </c>
      <c r="O32" s="379">
        <v>11.262</v>
      </c>
      <c r="P32" s="379">
        <v>10.917999999999999</v>
      </c>
      <c r="Q32" s="379">
        <v>10.432</v>
      </c>
      <c r="R32" s="379">
        <v>10.048999999999999</v>
      </c>
      <c r="S32" s="379">
        <v>9.8510000000000009</v>
      </c>
      <c r="T32" s="379">
        <v>9.5839999999999996</v>
      </c>
      <c r="U32" s="379">
        <v>9.3610000000000007</v>
      </c>
      <c r="V32" s="379">
        <v>9.0679999999999996</v>
      </c>
      <c r="W32" s="379">
        <v>20.143999999999998</v>
      </c>
      <c r="X32" s="379">
        <v>25.120999999999999</v>
      </c>
      <c r="Y32" s="379">
        <v>26.585999999999999</v>
      </c>
      <c r="Z32" s="379">
        <v>25.905000000000001</v>
      </c>
      <c r="AA32" s="379">
        <v>25.905000000000001</v>
      </c>
      <c r="AB32" s="379">
        <v>25.832999999999998</v>
      </c>
      <c r="AC32" s="384">
        <v>24.568999999999999</v>
      </c>
      <c r="AD32" s="384">
        <v>24.048999999999999</v>
      </c>
      <c r="AE32" s="384">
        <v>22.904</v>
      </c>
    </row>
    <row r="33" spans="1:166" x14ac:dyDescent="0.2">
      <c r="A33" s="125" t="s">
        <v>183</v>
      </c>
      <c r="B33" s="379">
        <v>9.1669999999999998</v>
      </c>
      <c r="C33" s="379">
        <v>9.3770000000000007</v>
      </c>
      <c r="D33" s="379">
        <v>9.157</v>
      </c>
      <c r="E33" s="379">
        <v>9.3640000000000008</v>
      </c>
      <c r="F33" s="379">
        <v>9.1460000000000008</v>
      </c>
      <c r="G33" s="379">
        <v>9.34</v>
      </c>
      <c r="H33" s="379">
        <v>5.1319999999999997</v>
      </c>
      <c r="I33" s="379">
        <v>5.2210000000000001</v>
      </c>
      <c r="J33" s="379">
        <v>5.1219999999999999</v>
      </c>
      <c r="K33" s="379">
        <v>5.2110000000000003</v>
      </c>
      <c r="L33" s="379">
        <v>5.1100000000000003</v>
      </c>
      <c r="M33" s="379">
        <v>5.1980000000000004</v>
      </c>
      <c r="N33" s="379">
        <v>0</v>
      </c>
      <c r="O33" s="379">
        <v>0</v>
      </c>
      <c r="P33" s="379">
        <v>0</v>
      </c>
      <c r="Q33" s="379">
        <v>0</v>
      </c>
      <c r="R33" s="379">
        <v>0</v>
      </c>
      <c r="S33" s="379">
        <v>0</v>
      </c>
      <c r="T33" s="379">
        <v>0</v>
      </c>
      <c r="U33" s="379">
        <v>0</v>
      </c>
      <c r="V33" s="379">
        <v>0</v>
      </c>
      <c r="W33" s="379">
        <v>0</v>
      </c>
      <c r="X33" s="379">
        <v>2.4380000000000002</v>
      </c>
      <c r="Y33" s="379">
        <v>2.4009999999999998</v>
      </c>
      <c r="Z33" s="379">
        <v>2.4380000000000002</v>
      </c>
      <c r="AA33" s="379">
        <v>2.4009999999999998</v>
      </c>
      <c r="AB33" s="379">
        <v>2.4380000000000002</v>
      </c>
      <c r="AC33" s="384">
        <v>2.4</v>
      </c>
      <c r="AD33" s="384">
        <v>2.4380000000000002</v>
      </c>
      <c r="AE33" s="384">
        <v>2.4009999999999998</v>
      </c>
    </row>
    <row r="34" spans="1:166" x14ac:dyDescent="0.2">
      <c r="A34" s="125" t="s">
        <v>372</v>
      </c>
      <c r="B34" s="379">
        <v>0</v>
      </c>
      <c r="C34" s="379">
        <v>0</v>
      </c>
      <c r="D34" s="379">
        <v>0</v>
      </c>
      <c r="E34" s="379">
        <v>0</v>
      </c>
      <c r="F34" s="379">
        <v>0</v>
      </c>
      <c r="G34" s="379">
        <v>0</v>
      </c>
      <c r="H34" s="379">
        <v>0</v>
      </c>
      <c r="I34" s="379">
        <v>0</v>
      </c>
      <c r="J34" s="379">
        <v>0</v>
      </c>
      <c r="K34" s="379">
        <v>0</v>
      </c>
      <c r="L34" s="379">
        <v>0</v>
      </c>
      <c r="M34" s="379">
        <v>0</v>
      </c>
      <c r="N34" s="379">
        <v>0</v>
      </c>
      <c r="O34" s="379">
        <v>0</v>
      </c>
      <c r="P34" s="379">
        <v>0</v>
      </c>
      <c r="Q34" s="379">
        <v>0</v>
      </c>
      <c r="R34" s="379">
        <v>0</v>
      </c>
      <c r="S34" s="379">
        <v>0</v>
      </c>
      <c r="T34" s="379">
        <v>0</v>
      </c>
      <c r="U34" s="379">
        <v>0</v>
      </c>
      <c r="V34" s="379">
        <v>0</v>
      </c>
      <c r="W34" s="379">
        <v>0</v>
      </c>
      <c r="X34" s="379">
        <v>0</v>
      </c>
      <c r="Y34" s="379">
        <v>0</v>
      </c>
      <c r="Z34" s="379">
        <v>0</v>
      </c>
      <c r="AA34" s="379">
        <v>0</v>
      </c>
      <c r="AB34" s="379">
        <v>0</v>
      </c>
      <c r="AC34" s="384">
        <v>0</v>
      </c>
      <c r="AD34" s="384">
        <v>0</v>
      </c>
      <c r="AE34" s="384">
        <v>0</v>
      </c>
    </row>
    <row r="35" spans="1:166" x14ac:dyDescent="0.2">
      <c r="A35" s="218" t="s">
        <v>182</v>
      </c>
      <c r="B35" s="385">
        <v>6.7270000000000003</v>
      </c>
      <c r="C35" s="385">
        <v>6.0579999999999998</v>
      </c>
      <c r="D35" s="385">
        <v>7.9340000000000002</v>
      </c>
      <c r="E35" s="385">
        <v>6.9720000000000004</v>
      </c>
      <c r="F35" s="385">
        <v>8.3829999999999991</v>
      </c>
      <c r="G35" s="385">
        <v>7.9160000000000004</v>
      </c>
      <c r="H35" s="385">
        <v>9.6790000000000003</v>
      </c>
      <c r="I35" s="385">
        <v>7.3579999999999997</v>
      </c>
      <c r="J35" s="385">
        <v>7.1139999999999999</v>
      </c>
      <c r="K35" s="385">
        <v>8.0530000000000008</v>
      </c>
      <c r="L35" s="385">
        <v>7.38</v>
      </c>
      <c r="M35" s="385">
        <v>14.038</v>
      </c>
      <c r="N35" s="385">
        <v>14.493</v>
      </c>
      <c r="O35" s="385">
        <v>14.404</v>
      </c>
      <c r="P35" s="385">
        <v>14.169</v>
      </c>
      <c r="Q35" s="385">
        <v>13.712</v>
      </c>
      <c r="R35" s="385">
        <v>14.887</v>
      </c>
      <c r="S35" s="385">
        <v>16.297999999999998</v>
      </c>
      <c r="T35" s="385">
        <v>18.023</v>
      </c>
      <c r="U35" s="385">
        <v>15.912000000000001</v>
      </c>
      <c r="V35" s="385">
        <v>14.135999999999999</v>
      </c>
      <c r="W35" s="385">
        <v>14.305999999999999</v>
      </c>
      <c r="X35" s="385">
        <v>19.832999999999998</v>
      </c>
      <c r="Y35" s="385">
        <v>18.190000000000001</v>
      </c>
      <c r="Z35" s="385">
        <v>20.975000000000001</v>
      </c>
      <c r="AA35" s="385">
        <v>22.181000000000001</v>
      </c>
      <c r="AB35" s="385">
        <v>22.38</v>
      </c>
      <c r="AC35" s="386">
        <v>18.998999999999999</v>
      </c>
      <c r="AD35" s="386">
        <v>20.029</v>
      </c>
      <c r="AE35" s="386">
        <v>22.535</v>
      </c>
    </row>
    <row r="36" spans="1:166" s="210" customFormat="1" ht="10.5" x14ac:dyDescent="0.25">
      <c r="A36" s="213" t="s">
        <v>181</v>
      </c>
      <c r="B36" s="381">
        <v>391.95400000000001</v>
      </c>
      <c r="C36" s="381">
        <v>414.10500000000002</v>
      </c>
      <c r="D36" s="381">
        <v>397.27100000000002</v>
      </c>
      <c r="E36" s="381">
        <v>381.86399999999998</v>
      </c>
      <c r="F36" s="381">
        <v>384.61200000000002</v>
      </c>
      <c r="G36" s="381">
        <v>404.59100000000001</v>
      </c>
      <c r="H36" s="381">
        <v>390.26100000000002</v>
      </c>
      <c r="I36" s="381">
        <v>382.25599999999997</v>
      </c>
      <c r="J36" s="381">
        <v>404.68299999999999</v>
      </c>
      <c r="K36" s="381">
        <v>417.96899999999999</v>
      </c>
      <c r="L36" s="381">
        <v>420.346</v>
      </c>
      <c r="M36" s="381">
        <v>425.80399999999997</v>
      </c>
      <c r="N36" s="381">
        <v>450.108</v>
      </c>
      <c r="O36" s="381">
        <v>473.50599999999997</v>
      </c>
      <c r="P36" s="381">
        <v>480.95100000000002</v>
      </c>
      <c r="Q36" s="381">
        <v>463.142</v>
      </c>
      <c r="R36" s="381">
        <v>477.815</v>
      </c>
      <c r="S36" s="381">
        <v>472.25700000000001</v>
      </c>
      <c r="T36" s="381">
        <v>469.07299999999998</v>
      </c>
      <c r="U36" s="381">
        <v>466.78</v>
      </c>
      <c r="V36" s="381">
        <v>481.274</v>
      </c>
      <c r="W36" s="381">
        <v>529.40899999999999</v>
      </c>
      <c r="X36" s="381">
        <v>658.70799999999997</v>
      </c>
      <c r="Y36" s="381">
        <v>673.24400000000003</v>
      </c>
      <c r="Z36" s="381">
        <v>676.15200000000004</v>
      </c>
      <c r="AA36" s="381">
        <v>730.30399999999997</v>
      </c>
      <c r="AB36" s="381">
        <v>744.69299999999998</v>
      </c>
      <c r="AC36" s="382">
        <v>714.56299999999999</v>
      </c>
      <c r="AD36" s="382">
        <v>800.44200000000001</v>
      </c>
      <c r="AE36" s="382">
        <v>853.95399999999995</v>
      </c>
    </row>
    <row r="37" spans="1:166" s="210" customFormat="1" ht="10.5" x14ac:dyDescent="0.25">
      <c r="A37" s="213" t="s">
        <v>179</v>
      </c>
      <c r="B37" s="381">
        <v>72.183999999999997</v>
      </c>
      <c r="C37" s="381">
        <v>79.448999999999998</v>
      </c>
      <c r="D37" s="381">
        <v>75.787000000000006</v>
      </c>
      <c r="E37" s="381">
        <v>78.965000000000003</v>
      </c>
      <c r="F37" s="381">
        <v>78.981999999999999</v>
      </c>
      <c r="G37" s="381">
        <v>81.387</v>
      </c>
      <c r="H37" s="381">
        <v>66.974999999999994</v>
      </c>
      <c r="I37" s="381">
        <v>67.772000000000006</v>
      </c>
      <c r="J37" s="381">
        <v>64.563999999999993</v>
      </c>
      <c r="K37" s="381">
        <v>66.650999999999996</v>
      </c>
      <c r="L37" s="381">
        <v>68.936999999999998</v>
      </c>
      <c r="M37" s="381">
        <v>68.397000000000006</v>
      </c>
      <c r="N37" s="381">
        <v>63.930999999999997</v>
      </c>
      <c r="O37" s="381">
        <v>66.085999999999999</v>
      </c>
      <c r="P37" s="381">
        <v>67.531999999999996</v>
      </c>
      <c r="Q37" s="381">
        <v>67.197999999999993</v>
      </c>
      <c r="R37" s="381">
        <v>67.625</v>
      </c>
      <c r="S37" s="381">
        <v>68.134</v>
      </c>
      <c r="T37" s="381">
        <v>68.555999999999997</v>
      </c>
      <c r="U37" s="381">
        <v>70.385000000000005</v>
      </c>
      <c r="V37" s="381">
        <v>75.082999999999998</v>
      </c>
      <c r="W37" s="381">
        <v>78.248999999999995</v>
      </c>
      <c r="X37" s="381">
        <v>92.643000000000001</v>
      </c>
      <c r="Y37" s="381">
        <v>95.766000000000005</v>
      </c>
      <c r="Z37" s="381">
        <v>96.105000000000004</v>
      </c>
      <c r="AA37" s="381">
        <v>104.19499999999999</v>
      </c>
      <c r="AB37" s="381">
        <v>106.937</v>
      </c>
      <c r="AC37" s="382">
        <v>112.56</v>
      </c>
      <c r="AD37" s="382">
        <v>118.649</v>
      </c>
      <c r="AE37" s="382">
        <v>127.523</v>
      </c>
    </row>
    <row r="38" spans="1:166" s="210" customFormat="1" ht="10.5" x14ac:dyDescent="0.25">
      <c r="A38" s="213" t="s">
        <v>178</v>
      </c>
      <c r="B38" s="381">
        <v>464.13799999999998</v>
      </c>
      <c r="C38" s="381">
        <v>493.55399999999997</v>
      </c>
      <c r="D38" s="381">
        <v>473.05799999999999</v>
      </c>
      <c r="E38" s="381">
        <v>460.82900000000001</v>
      </c>
      <c r="F38" s="381">
        <v>463.59399999999999</v>
      </c>
      <c r="G38" s="381">
        <v>485.97800000000001</v>
      </c>
      <c r="H38" s="381">
        <v>457.23599999999999</v>
      </c>
      <c r="I38" s="381">
        <v>450.02800000000002</v>
      </c>
      <c r="J38" s="381">
        <v>469.24700000000001</v>
      </c>
      <c r="K38" s="381">
        <v>484.62</v>
      </c>
      <c r="L38" s="381">
        <v>489.28300000000002</v>
      </c>
      <c r="M38" s="381">
        <v>494.20100000000002</v>
      </c>
      <c r="N38" s="381">
        <v>514.03899999999999</v>
      </c>
      <c r="O38" s="381">
        <v>539.59199999999998</v>
      </c>
      <c r="P38" s="381">
        <v>548.48299999999995</v>
      </c>
      <c r="Q38" s="381">
        <v>530.34</v>
      </c>
      <c r="R38" s="381">
        <v>545.44000000000005</v>
      </c>
      <c r="S38" s="381">
        <v>540.39099999999996</v>
      </c>
      <c r="T38" s="381">
        <v>537.62900000000002</v>
      </c>
      <c r="U38" s="381">
        <v>537.16499999999996</v>
      </c>
      <c r="V38" s="381">
        <v>556.35699999999997</v>
      </c>
      <c r="W38" s="381">
        <v>607.65800000000002</v>
      </c>
      <c r="X38" s="381">
        <v>751.351</v>
      </c>
      <c r="Y38" s="381">
        <v>769.01</v>
      </c>
      <c r="Z38" s="381">
        <v>772.25699999999995</v>
      </c>
      <c r="AA38" s="381">
        <v>834.49900000000002</v>
      </c>
      <c r="AB38" s="381">
        <v>851.63</v>
      </c>
      <c r="AC38" s="382">
        <v>827.12300000000005</v>
      </c>
      <c r="AD38" s="382">
        <v>919.09100000000001</v>
      </c>
      <c r="AE38" s="382">
        <v>981.47699999999998</v>
      </c>
    </row>
    <row r="39" spans="1:166" x14ac:dyDescent="0.2">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row>
    <row r="40" spans="1:166" ht="10.5" x14ac:dyDescent="0.25">
      <c r="A40" s="174"/>
      <c r="B40" s="174"/>
      <c r="C40" s="174"/>
      <c r="M40" s="298"/>
      <c r="N40" s="298"/>
      <c r="O40" s="298"/>
      <c r="P40" s="298"/>
      <c r="Q40" s="298"/>
      <c r="R40" s="298"/>
      <c r="S40" s="298"/>
      <c r="T40" s="298"/>
      <c r="U40" s="298"/>
      <c r="V40" s="298"/>
      <c r="W40" s="298"/>
      <c r="X40" s="298"/>
      <c r="Y40" s="298"/>
      <c r="Z40" s="298"/>
      <c r="AA40" s="298"/>
      <c r="AB40" s="298"/>
      <c r="AC40" s="298"/>
      <c r="AD40" s="298"/>
      <c r="AE40" s="298"/>
      <c r="AQ40" s="298"/>
      <c r="AR40" s="298"/>
      <c r="AS40" s="298"/>
      <c r="AT40" s="298"/>
      <c r="AU40" s="298"/>
      <c r="AV40" s="298"/>
      <c r="AW40" s="298"/>
      <c r="AX40" s="298"/>
      <c r="AY40" s="298"/>
      <c r="AZ40" s="298"/>
      <c r="BA40" s="298"/>
      <c r="BB40" s="298"/>
      <c r="BC40" s="298"/>
      <c r="BD40" s="298"/>
      <c r="BE40" s="298"/>
      <c r="BF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175"/>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175"/>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175"/>
      <c r="EX40" s="175"/>
      <c r="FD40" s="175"/>
      <c r="FJ40" s="175"/>
    </row>
    <row r="41" spans="1:166" ht="25.5" customHeight="1" x14ac:dyDescent="0.2">
      <c r="A41" s="232" t="s">
        <v>260</v>
      </c>
      <c r="B41" s="231" t="s">
        <v>14</v>
      </c>
      <c r="C41" s="231" t="s">
        <v>15</v>
      </c>
      <c r="D41" s="231" t="s">
        <v>16</v>
      </c>
      <c r="E41" s="231" t="s">
        <v>17</v>
      </c>
      <c r="F41" s="231" t="s">
        <v>18</v>
      </c>
      <c r="G41" s="231" t="s">
        <v>19</v>
      </c>
      <c r="H41" s="231" t="s">
        <v>20</v>
      </c>
      <c r="I41" s="231" t="s">
        <v>21</v>
      </c>
      <c r="J41" s="231" t="s">
        <v>22</v>
      </c>
      <c r="K41" s="231" t="s">
        <v>23</v>
      </c>
      <c r="L41" s="233" t="s">
        <v>24</v>
      </c>
      <c r="M41" s="228" t="s">
        <v>39</v>
      </c>
      <c r="N41" s="228" t="s">
        <v>41</v>
      </c>
      <c r="O41" s="228" t="s">
        <v>43</v>
      </c>
      <c r="P41" s="228" t="s">
        <v>110</v>
      </c>
      <c r="Q41" s="228" t="s">
        <v>113</v>
      </c>
      <c r="R41" s="228" t="s">
        <v>118</v>
      </c>
      <c r="S41" s="228" t="s">
        <v>120</v>
      </c>
      <c r="T41" s="228" t="s">
        <v>136</v>
      </c>
      <c r="U41" s="228" t="s">
        <v>296</v>
      </c>
      <c r="V41" s="228" t="s">
        <v>315</v>
      </c>
      <c r="W41" s="228" t="s">
        <v>319</v>
      </c>
      <c r="X41" s="228" t="s">
        <v>321</v>
      </c>
      <c r="Y41" s="228" t="s">
        <v>337</v>
      </c>
      <c r="Z41" s="228" t="s">
        <v>343</v>
      </c>
      <c r="AA41" s="228" t="s">
        <v>364</v>
      </c>
      <c r="AB41" s="228" t="s">
        <v>368</v>
      </c>
      <c r="AC41" s="228" t="s">
        <v>373</v>
      </c>
      <c r="AD41" s="228" t="s">
        <v>378</v>
      </c>
      <c r="AE41" s="228" t="s">
        <v>400</v>
      </c>
      <c r="BG41" s="304"/>
      <c r="CJ41" s="304"/>
      <c r="DK41" s="304"/>
      <c r="EN41" s="304"/>
    </row>
    <row r="42" spans="1:166" ht="10.5" x14ac:dyDescent="0.25">
      <c r="A42" s="220" t="s">
        <v>207</v>
      </c>
      <c r="B42" s="220"/>
      <c r="C42" s="220"/>
      <c r="D42" s="220"/>
      <c r="E42" s="225"/>
      <c r="F42" s="225"/>
      <c r="G42" s="225"/>
      <c r="H42" s="225"/>
      <c r="I42" s="225"/>
      <c r="J42" s="225"/>
      <c r="K42" s="225"/>
      <c r="L42" s="225"/>
      <c r="M42" s="224"/>
      <c r="N42" s="224"/>
      <c r="O42" s="224"/>
      <c r="P42" s="224"/>
      <c r="Q42" s="224"/>
      <c r="R42" s="224"/>
      <c r="S42" s="224"/>
      <c r="T42" s="224"/>
      <c r="U42" s="224"/>
      <c r="V42" s="224"/>
      <c r="W42" s="224"/>
      <c r="X42" s="224"/>
      <c r="Y42" s="224"/>
      <c r="Z42" s="224"/>
      <c r="AA42" s="224"/>
      <c r="AB42" s="224"/>
      <c r="AC42" s="224"/>
      <c r="AD42" s="224"/>
      <c r="AE42" s="224"/>
      <c r="BG42" s="304"/>
      <c r="CJ42" s="304"/>
      <c r="DK42" s="304"/>
      <c r="EN42" s="304"/>
    </row>
    <row r="43" spans="1:166" ht="20" x14ac:dyDescent="0.2">
      <c r="A43" s="137" t="s">
        <v>417</v>
      </c>
      <c r="B43" s="378">
        <v>132.041</v>
      </c>
      <c r="C43" s="378">
        <v>135.249</v>
      </c>
      <c r="D43" s="378">
        <v>139.54900000000001</v>
      </c>
      <c r="E43" s="378">
        <v>148.059</v>
      </c>
      <c r="F43" s="378">
        <v>135.49199999999999</v>
      </c>
      <c r="G43" s="378">
        <v>141.661</v>
      </c>
      <c r="H43" s="378">
        <v>145.01400000000001</v>
      </c>
      <c r="I43" s="378">
        <v>144.44399999999999</v>
      </c>
      <c r="J43" s="378">
        <v>141.203</v>
      </c>
      <c r="K43" s="378">
        <v>166.08500000000001</v>
      </c>
      <c r="L43" s="378">
        <v>171.06100000000001</v>
      </c>
      <c r="M43" s="378">
        <v>166.41200000000001</v>
      </c>
      <c r="N43" s="378">
        <v>156.02799999999999</v>
      </c>
      <c r="O43" s="378">
        <v>178.44</v>
      </c>
      <c r="P43" s="378">
        <v>164.369</v>
      </c>
      <c r="Q43" s="378">
        <v>153.774</v>
      </c>
      <c r="R43" s="378">
        <v>141.489</v>
      </c>
      <c r="S43" s="378">
        <v>152.74299999999999</v>
      </c>
      <c r="T43" s="378">
        <v>153.77099999999999</v>
      </c>
      <c r="U43" s="378">
        <v>134.833</v>
      </c>
      <c r="V43" s="378">
        <v>130.76300000000001</v>
      </c>
      <c r="W43" s="378">
        <v>155.053</v>
      </c>
      <c r="X43" s="378">
        <v>172.98599999999999</v>
      </c>
      <c r="Y43" s="378">
        <v>187.03100000000001</v>
      </c>
      <c r="Z43" s="378">
        <v>213.21700000000001</v>
      </c>
      <c r="AA43" s="378">
        <v>205.59299999999999</v>
      </c>
      <c r="AB43" s="378">
        <v>211.98</v>
      </c>
      <c r="AC43" s="378">
        <v>203.00299999999999</v>
      </c>
      <c r="AD43" s="378">
        <v>192.52199999999999</v>
      </c>
      <c r="AE43" s="378">
        <v>182.167</v>
      </c>
      <c r="BG43" s="304"/>
      <c r="CJ43" s="304"/>
      <c r="DK43" s="304"/>
      <c r="EN43" s="304"/>
    </row>
    <row r="44" spans="1:166" x14ac:dyDescent="0.2">
      <c r="A44" s="308" t="s">
        <v>205</v>
      </c>
      <c r="B44" s="379">
        <v>34.761000000000003</v>
      </c>
      <c r="C44" s="379">
        <v>21.765000000000001</v>
      </c>
      <c r="D44" s="379">
        <v>31.834</v>
      </c>
      <c r="E44" s="379">
        <v>31.92</v>
      </c>
      <c r="F44" s="379">
        <v>40.453000000000003</v>
      </c>
      <c r="G44" s="379">
        <v>35.103999999999999</v>
      </c>
      <c r="H44" s="379">
        <v>38.341000000000001</v>
      </c>
      <c r="I44" s="379">
        <v>38.456000000000003</v>
      </c>
      <c r="J44" s="379">
        <v>41.639000000000003</v>
      </c>
      <c r="K44" s="379">
        <v>35.640999999999998</v>
      </c>
      <c r="L44" s="379">
        <v>39.337000000000003</v>
      </c>
      <c r="M44" s="379">
        <v>42.103000000000002</v>
      </c>
      <c r="N44" s="379">
        <v>46.783000000000001</v>
      </c>
      <c r="O44" s="379">
        <v>44.732999999999997</v>
      </c>
      <c r="P44" s="379">
        <v>50.054000000000002</v>
      </c>
      <c r="Q44" s="379">
        <v>52.719000000000001</v>
      </c>
      <c r="R44" s="379">
        <v>56.521999999999998</v>
      </c>
      <c r="S44" s="379">
        <v>64.635000000000005</v>
      </c>
      <c r="T44" s="379">
        <v>68.274000000000001</v>
      </c>
      <c r="U44" s="379">
        <v>69.777000000000001</v>
      </c>
      <c r="V44" s="379">
        <v>73.908000000000001</v>
      </c>
      <c r="W44" s="379">
        <v>79.591999999999999</v>
      </c>
      <c r="X44" s="379">
        <v>78.045000000000002</v>
      </c>
      <c r="Y44" s="379">
        <v>70.067999999999998</v>
      </c>
      <c r="Z44" s="379">
        <v>61.874000000000002</v>
      </c>
      <c r="AA44" s="379">
        <v>71.046000000000006</v>
      </c>
      <c r="AB44" s="379">
        <v>83.552000000000007</v>
      </c>
      <c r="AC44" s="379">
        <v>82.144999999999996</v>
      </c>
      <c r="AD44" s="379">
        <v>82.369</v>
      </c>
      <c r="AE44" s="379">
        <v>104.634</v>
      </c>
      <c r="BG44" s="304"/>
      <c r="CJ44" s="304"/>
      <c r="DK44" s="304"/>
      <c r="EN44" s="304"/>
    </row>
    <row r="45" spans="1:166" x14ac:dyDescent="0.2">
      <c r="A45" s="162" t="s">
        <v>204</v>
      </c>
      <c r="B45" s="380">
        <v>0</v>
      </c>
      <c r="C45" s="380">
        <v>0</v>
      </c>
      <c r="D45" s="380">
        <v>0</v>
      </c>
      <c r="E45" s="380">
        <v>0</v>
      </c>
      <c r="F45" s="380">
        <v>0</v>
      </c>
      <c r="G45" s="380">
        <v>0</v>
      </c>
      <c r="H45" s="380">
        <v>0</v>
      </c>
      <c r="I45" s="380">
        <v>0</v>
      </c>
      <c r="J45" s="380">
        <v>0</v>
      </c>
      <c r="K45" s="380">
        <v>0</v>
      </c>
      <c r="L45" s="380">
        <v>0</v>
      </c>
      <c r="M45" s="380">
        <v>0</v>
      </c>
      <c r="N45" s="380">
        <v>0</v>
      </c>
      <c r="O45" s="380">
        <v>0</v>
      </c>
      <c r="P45" s="380">
        <v>0</v>
      </c>
      <c r="Q45" s="380">
        <v>0</v>
      </c>
      <c r="R45" s="380">
        <v>0</v>
      </c>
      <c r="S45" s="380">
        <v>0</v>
      </c>
      <c r="T45" s="380">
        <v>0</v>
      </c>
      <c r="U45" s="380">
        <v>0</v>
      </c>
      <c r="V45" s="380">
        <v>0</v>
      </c>
      <c r="W45" s="380">
        <v>0</v>
      </c>
      <c r="X45" s="380">
        <v>0</v>
      </c>
      <c r="Y45" s="380">
        <v>0</v>
      </c>
      <c r="Z45" s="380">
        <v>0</v>
      </c>
      <c r="AA45" s="380">
        <v>0</v>
      </c>
      <c r="AB45" s="380">
        <v>0</v>
      </c>
      <c r="AC45" s="380">
        <v>0</v>
      </c>
      <c r="AD45" s="380">
        <v>0</v>
      </c>
      <c r="AE45" s="380">
        <v>0</v>
      </c>
      <c r="BG45" s="304"/>
      <c r="CJ45" s="304"/>
      <c r="DK45" s="304"/>
      <c r="EN45" s="304"/>
    </row>
    <row r="46" spans="1:166" x14ac:dyDescent="0.2">
      <c r="A46" s="162" t="s">
        <v>203</v>
      </c>
      <c r="B46" s="380">
        <v>34.761000000000003</v>
      </c>
      <c r="C46" s="380">
        <v>21.765000000000001</v>
      </c>
      <c r="D46" s="380">
        <v>31.834</v>
      </c>
      <c r="E46" s="380">
        <v>31.92</v>
      </c>
      <c r="F46" s="380">
        <v>40.453000000000003</v>
      </c>
      <c r="G46" s="380">
        <v>35.103999999999999</v>
      </c>
      <c r="H46" s="380">
        <v>38.341000000000001</v>
      </c>
      <c r="I46" s="380">
        <v>38.456000000000003</v>
      </c>
      <c r="J46" s="380">
        <v>41.639000000000003</v>
      </c>
      <c r="K46" s="380">
        <v>35.640999999999998</v>
      </c>
      <c r="L46" s="380">
        <v>39.337000000000003</v>
      </c>
      <c r="M46" s="380">
        <v>42.103000000000002</v>
      </c>
      <c r="N46" s="380">
        <v>46.783000000000001</v>
      </c>
      <c r="O46" s="380">
        <v>44.732999999999997</v>
      </c>
      <c r="P46" s="380">
        <v>50.054000000000002</v>
      </c>
      <c r="Q46" s="380">
        <v>52.719000000000001</v>
      </c>
      <c r="R46" s="380">
        <v>56.521999999999998</v>
      </c>
      <c r="S46" s="380">
        <v>64.635000000000005</v>
      </c>
      <c r="T46" s="380">
        <v>68.274000000000001</v>
      </c>
      <c r="U46" s="380">
        <v>69.777000000000001</v>
      </c>
      <c r="V46" s="380">
        <v>73.908000000000001</v>
      </c>
      <c r="W46" s="380">
        <v>79.591999999999999</v>
      </c>
      <c r="X46" s="380">
        <v>78.045000000000002</v>
      </c>
      <c r="Y46" s="380">
        <v>70.067999999999998</v>
      </c>
      <c r="Z46" s="380">
        <v>61.874000000000002</v>
      </c>
      <c r="AA46" s="380">
        <v>71.046000000000006</v>
      </c>
      <c r="AB46" s="380">
        <v>83.552000000000007</v>
      </c>
      <c r="AC46" s="380">
        <v>82.144999999999996</v>
      </c>
      <c r="AD46" s="380">
        <v>82.369</v>
      </c>
      <c r="AE46" s="380">
        <v>104.634</v>
      </c>
      <c r="BG46" s="304"/>
      <c r="CJ46" s="304"/>
      <c r="DK46" s="304"/>
      <c r="EN46" s="304"/>
    </row>
    <row r="47" spans="1:166" x14ac:dyDescent="0.2">
      <c r="A47" s="308" t="s">
        <v>418</v>
      </c>
      <c r="B47" s="380">
        <v>2.4820000000000002</v>
      </c>
      <c r="C47" s="380">
        <v>2.456</v>
      </c>
      <c r="D47" s="380">
        <v>2.6139999999999999</v>
      </c>
      <c r="E47" s="380">
        <v>2.2869999999999999</v>
      </c>
      <c r="F47" s="380">
        <v>2.4169999999999998</v>
      </c>
      <c r="G47" s="380">
        <v>2.3359999999999999</v>
      </c>
      <c r="H47" s="380">
        <v>2.2949999999999999</v>
      </c>
      <c r="I47" s="380">
        <v>2.234</v>
      </c>
      <c r="J47" s="380">
        <v>2.3650000000000002</v>
      </c>
      <c r="K47" s="380">
        <v>2.9689999999999999</v>
      </c>
      <c r="L47" s="380">
        <v>4.01</v>
      </c>
      <c r="M47" s="380">
        <v>4.492</v>
      </c>
      <c r="N47" s="380">
        <v>4.3259999999999996</v>
      </c>
      <c r="O47" s="380">
        <v>6.6429999999999998</v>
      </c>
      <c r="P47" s="380">
        <v>3.5920000000000001</v>
      </c>
      <c r="Q47" s="380">
        <v>3.4119999999999999</v>
      </c>
      <c r="R47" s="380">
        <v>2.4969999999999999</v>
      </c>
      <c r="S47" s="380">
        <v>2.476</v>
      </c>
      <c r="T47" s="380">
        <v>4.4610000000000003</v>
      </c>
      <c r="U47" s="380">
        <v>4.6929999999999996</v>
      </c>
      <c r="V47" s="380">
        <v>1.7569999999999999</v>
      </c>
      <c r="W47" s="380">
        <v>1.536</v>
      </c>
      <c r="X47" s="380">
        <v>2.274</v>
      </c>
      <c r="Y47" s="380">
        <v>0.48199999999999998</v>
      </c>
      <c r="Z47" s="380">
        <v>0.496</v>
      </c>
      <c r="AA47" s="380">
        <v>1.5349999999999999</v>
      </c>
      <c r="AB47" s="380">
        <v>0.25900000000000001</v>
      </c>
      <c r="AC47" s="380">
        <v>4.2489999999999997</v>
      </c>
      <c r="AD47" s="380">
        <v>19.997</v>
      </c>
      <c r="AE47" s="380">
        <v>25.222999999999999</v>
      </c>
      <c r="BG47" s="304"/>
      <c r="CJ47" s="304"/>
      <c r="DK47" s="304"/>
      <c r="EN47" s="304"/>
    </row>
    <row r="48" spans="1:166" x14ac:dyDescent="0.2">
      <c r="A48" s="162" t="s">
        <v>199</v>
      </c>
      <c r="B48" s="380">
        <v>2.4820000000000002</v>
      </c>
      <c r="C48" s="380">
        <v>2.456</v>
      </c>
      <c r="D48" s="380">
        <v>2.6139999999999999</v>
      </c>
      <c r="E48" s="380">
        <v>2.2869999999999999</v>
      </c>
      <c r="F48" s="380">
        <v>2.4169999999999998</v>
      </c>
      <c r="G48" s="380">
        <v>2.3359999999999999</v>
      </c>
      <c r="H48" s="380">
        <v>2.2949999999999999</v>
      </c>
      <c r="I48" s="380">
        <v>2.238</v>
      </c>
      <c r="J48" s="380">
        <v>2.367</v>
      </c>
      <c r="K48" s="380">
        <v>2.9729999999999999</v>
      </c>
      <c r="L48" s="380">
        <v>4.0110000000000001</v>
      </c>
      <c r="M48" s="380">
        <v>4.4930000000000003</v>
      </c>
      <c r="N48" s="380">
        <v>4.3280000000000003</v>
      </c>
      <c r="O48" s="380">
        <v>6.6470000000000002</v>
      </c>
      <c r="P48" s="380">
        <v>3.593</v>
      </c>
      <c r="Q48" s="380">
        <v>3.4129999999999998</v>
      </c>
      <c r="R48" s="380">
        <v>2.4990000000000001</v>
      </c>
      <c r="S48" s="380">
        <v>2.4769999999999999</v>
      </c>
      <c r="T48" s="380">
        <v>4.4619999999999997</v>
      </c>
      <c r="U48" s="380">
        <v>4.694</v>
      </c>
      <c r="V48" s="380">
        <v>1.7569999999999999</v>
      </c>
      <c r="W48" s="380">
        <v>1.5369999999999999</v>
      </c>
      <c r="X48" s="380">
        <v>2.2749999999999999</v>
      </c>
      <c r="Y48" s="380">
        <v>0.48299999999999998</v>
      </c>
      <c r="Z48" s="380">
        <v>0.497</v>
      </c>
      <c r="AA48" s="380">
        <v>1.536</v>
      </c>
      <c r="AB48" s="380">
        <v>0.26</v>
      </c>
      <c r="AC48" s="380">
        <v>4.25</v>
      </c>
      <c r="AD48" s="380">
        <v>20.001999999999999</v>
      </c>
      <c r="AE48" s="380">
        <v>25.228999999999999</v>
      </c>
      <c r="BG48" s="304"/>
      <c r="CJ48" s="304"/>
      <c r="DK48" s="304"/>
      <c r="EN48" s="304"/>
    </row>
    <row r="49" spans="1:144" x14ac:dyDescent="0.2">
      <c r="A49" s="162" t="s">
        <v>210</v>
      </c>
      <c r="B49" s="380">
        <v>0</v>
      </c>
      <c r="C49" s="380">
        <v>0</v>
      </c>
      <c r="D49" s="380">
        <v>0</v>
      </c>
      <c r="E49" s="380">
        <v>0</v>
      </c>
      <c r="F49" s="380">
        <v>0</v>
      </c>
      <c r="G49" s="380">
        <v>0</v>
      </c>
      <c r="H49" s="380">
        <v>0</v>
      </c>
      <c r="I49" s="380">
        <v>-4.0000000000000001E-3</v>
      </c>
      <c r="J49" s="380">
        <v>-2E-3</v>
      </c>
      <c r="K49" s="380">
        <v>-4.0000000000000001E-3</v>
      </c>
      <c r="L49" s="380">
        <v>-1E-3</v>
      </c>
      <c r="M49" s="380">
        <v>-1E-3</v>
      </c>
      <c r="N49" s="380">
        <v>-2E-3</v>
      </c>
      <c r="O49" s="380">
        <v>-4.0000000000000001E-3</v>
      </c>
      <c r="P49" s="380">
        <v>-1E-3</v>
      </c>
      <c r="Q49" s="380">
        <v>-1E-3</v>
      </c>
      <c r="R49" s="380">
        <v>-2E-3</v>
      </c>
      <c r="S49" s="380">
        <v>-1E-3</v>
      </c>
      <c r="T49" s="380">
        <v>-1E-3</v>
      </c>
      <c r="U49" s="380">
        <v>-1E-3</v>
      </c>
      <c r="V49" s="380">
        <v>0</v>
      </c>
      <c r="W49" s="380">
        <v>-1E-3</v>
      </c>
      <c r="X49" s="380">
        <v>-1E-3</v>
      </c>
      <c r="Y49" s="380">
        <v>-1E-3</v>
      </c>
      <c r="Z49" s="380">
        <v>-1E-3</v>
      </c>
      <c r="AA49" s="380">
        <v>-1E-3</v>
      </c>
      <c r="AB49" s="380">
        <v>-1E-3</v>
      </c>
      <c r="AC49" s="380">
        <v>-1E-3</v>
      </c>
      <c r="AD49" s="380">
        <v>-5.0000000000000001E-3</v>
      </c>
      <c r="AE49" s="380">
        <v>-6.0000000000000001E-3</v>
      </c>
      <c r="BG49" s="304"/>
      <c r="CJ49" s="304"/>
      <c r="DK49" s="304"/>
      <c r="EN49" s="304"/>
    </row>
    <row r="50" spans="1:144" x14ac:dyDescent="0.2">
      <c r="A50" s="308" t="s">
        <v>200</v>
      </c>
      <c r="B50" s="380">
        <v>303.48899999999998</v>
      </c>
      <c r="C50" s="380">
        <v>309.79700000000003</v>
      </c>
      <c r="D50" s="380">
        <v>312.012</v>
      </c>
      <c r="E50" s="380">
        <v>320.37099999999998</v>
      </c>
      <c r="F50" s="380">
        <v>329.19900000000001</v>
      </c>
      <c r="G50" s="380">
        <v>334.71</v>
      </c>
      <c r="H50" s="380">
        <v>332.55700000000002</v>
      </c>
      <c r="I50" s="380">
        <v>346.51499999999999</v>
      </c>
      <c r="J50" s="380">
        <v>350.66</v>
      </c>
      <c r="K50" s="380">
        <v>346.62</v>
      </c>
      <c r="L50" s="380">
        <v>359.49900000000002</v>
      </c>
      <c r="M50" s="380">
        <v>371.30700000000002</v>
      </c>
      <c r="N50" s="380">
        <v>387.49900000000002</v>
      </c>
      <c r="O50" s="380">
        <v>392.94200000000001</v>
      </c>
      <c r="P50" s="380">
        <v>399.29899999999998</v>
      </c>
      <c r="Q50" s="380">
        <v>403.625</v>
      </c>
      <c r="R50" s="380">
        <v>402.13900000000001</v>
      </c>
      <c r="S50" s="380">
        <v>404.911</v>
      </c>
      <c r="T50" s="380">
        <v>399.14600000000002</v>
      </c>
      <c r="U50" s="380">
        <v>418.34800000000001</v>
      </c>
      <c r="V50" s="380">
        <v>429.74</v>
      </c>
      <c r="W50" s="380">
        <v>442.71300000000002</v>
      </c>
      <c r="X50" s="380">
        <v>452.97699999999998</v>
      </c>
      <c r="Y50" s="380">
        <v>461.245</v>
      </c>
      <c r="Z50" s="380">
        <v>492</v>
      </c>
      <c r="AA50" s="380">
        <v>509.87799999999999</v>
      </c>
      <c r="AB50" s="380">
        <v>521.32600000000002</v>
      </c>
      <c r="AC50" s="380">
        <v>537.73400000000004</v>
      </c>
      <c r="AD50" s="380">
        <v>558.01599999999996</v>
      </c>
      <c r="AE50" s="380">
        <v>560.97699999999998</v>
      </c>
      <c r="BG50" s="304"/>
      <c r="CJ50" s="304"/>
      <c r="DK50" s="304"/>
      <c r="EN50" s="304"/>
    </row>
    <row r="51" spans="1:144" x14ac:dyDescent="0.2">
      <c r="A51" s="162" t="s">
        <v>199</v>
      </c>
      <c r="B51" s="380">
        <v>341.04599999999999</v>
      </c>
      <c r="C51" s="380">
        <v>348.67899999999997</v>
      </c>
      <c r="D51" s="380">
        <v>351.41899999999998</v>
      </c>
      <c r="E51" s="380">
        <v>359.6</v>
      </c>
      <c r="F51" s="380">
        <v>368.73899999999998</v>
      </c>
      <c r="G51" s="380">
        <v>375.69900000000001</v>
      </c>
      <c r="H51" s="380">
        <v>368.44</v>
      </c>
      <c r="I51" s="380">
        <v>379.71300000000002</v>
      </c>
      <c r="J51" s="380">
        <v>383.87700000000001</v>
      </c>
      <c r="K51" s="380">
        <v>379.541</v>
      </c>
      <c r="L51" s="380">
        <v>391.56700000000001</v>
      </c>
      <c r="M51" s="380">
        <v>402.779</v>
      </c>
      <c r="N51" s="380">
        <v>418.89600000000002</v>
      </c>
      <c r="O51" s="380">
        <v>424.84300000000002</v>
      </c>
      <c r="P51" s="380">
        <v>420.23599999999999</v>
      </c>
      <c r="Q51" s="380">
        <v>422.745</v>
      </c>
      <c r="R51" s="380">
        <v>420.82100000000003</v>
      </c>
      <c r="S51" s="380">
        <v>422.31</v>
      </c>
      <c r="T51" s="380">
        <v>420.274</v>
      </c>
      <c r="U51" s="380">
        <v>439.976</v>
      </c>
      <c r="V51" s="380">
        <v>450.34899999999999</v>
      </c>
      <c r="W51" s="380">
        <v>463.52300000000002</v>
      </c>
      <c r="X51" s="380">
        <v>473.11799999999999</v>
      </c>
      <c r="Y51" s="380">
        <v>480.70499999999998</v>
      </c>
      <c r="Z51" s="380">
        <v>512.03300000000002</v>
      </c>
      <c r="AA51" s="380">
        <v>530.077</v>
      </c>
      <c r="AB51" s="380">
        <v>542.00099999999998</v>
      </c>
      <c r="AC51" s="380">
        <v>558.59199999999998</v>
      </c>
      <c r="AD51" s="380">
        <v>577.524</v>
      </c>
      <c r="AE51" s="380">
        <v>581.26</v>
      </c>
      <c r="BG51" s="304"/>
      <c r="CJ51" s="304"/>
      <c r="DK51" s="304"/>
      <c r="EN51" s="304"/>
    </row>
    <row r="52" spans="1:144" x14ac:dyDescent="0.2">
      <c r="A52" s="156" t="s">
        <v>187</v>
      </c>
      <c r="B52" s="380">
        <v>165.845</v>
      </c>
      <c r="C52" s="380">
        <v>167.71199999999999</v>
      </c>
      <c r="D52" s="380">
        <v>173.93600000000001</v>
      </c>
      <c r="E52" s="380">
        <v>173.86699999999999</v>
      </c>
      <c r="F52" s="380">
        <v>176.2</v>
      </c>
      <c r="G52" s="380">
        <v>179.74299999999999</v>
      </c>
      <c r="H52" s="380">
        <v>168.56299999999999</v>
      </c>
      <c r="I52" s="380">
        <v>174.82400000000001</v>
      </c>
      <c r="J52" s="380">
        <v>174.39500000000001</v>
      </c>
      <c r="K52" s="380">
        <v>166.00899999999999</v>
      </c>
      <c r="L52" s="380">
        <v>176.36799999999999</v>
      </c>
      <c r="M52" s="380">
        <v>182.97</v>
      </c>
      <c r="N52" s="380">
        <v>193.102</v>
      </c>
      <c r="O52" s="380">
        <v>193.46799999999999</v>
      </c>
      <c r="P52" s="380">
        <v>189.476</v>
      </c>
      <c r="Q52" s="380">
        <v>188.47300000000001</v>
      </c>
      <c r="R52" s="380">
        <v>186.25299999999999</v>
      </c>
      <c r="S52" s="380">
        <v>184.28899999999999</v>
      </c>
      <c r="T52" s="380">
        <v>180.864</v>
      </c>
      <c r="U52" s="380">
        <v>190.75200000000001</v>
      </c>
      <c r="V52" s="380">
        <v>193.066</v>
      </c>
      <c r="W52" s="380">
        <v>202.10599999999999</v>
      </c>
      <c r="X52" s="380">
        <v>205.886</v>
      </c>
      <c r="Y52" s="380">
        <v>201.18799999999999</v>
      </c>
      <c r="Z52" s="380">
        <v>217.63800000000001</v>
      </c>
      <c r="AA52" s="380">
        <v>223.63300000000001</v>
      </c>
      <c r="AB52" s="380">
        <v>227.739</v>
      </c>
      <c r="AC52" s="380">
        <v>234.239</v>
      </c>
      <c r="AD52" s="380">
        <v>240.92</v>
      </c>
      <c r="AE52" s="380">
        <v>242.756</v>
      </c>
      <c r="BG52" s="304"/>
      <c r="CJ52" s="304"/>
      <c r="DK52" s="304"/>
      <c r="EN52" s="304"/>
    </row>
    <row r="53" spans="1:144" x14ac:dyDescent="0.2">
      <c r="A53" s="156" t="s">
        <v>186</v>
      </c>
      <c r="B53" s="380">
        <v>2.1989999999999998</v>
      </c>
      <c r="C53" s="380">
        <v>4.8239999999999998</v>
      </c>
      <c r="D53" s="380">
        <v>0.27</v>
      </c>
      <c r="E53" s="380">
        <v>2.4079999999999999</v>
      </c>
      <c r="F53" s="380">
        <v>0.82899999999999996</v>
      </c>
      <c r="G53" s="380">
        <v>0.41599999999999998</v>
      </c>
      <c r="H53" s="380">
        <v>2.7559999999999998</v>
      </c>
      <c r="I53" s="380">
        <v>2.9180000000000001</v>
      </c>
      <c r="J53" s="380">
        <v>2.806</v>
      </c>
      <c r="K53" s="380">
        <v>2.8679999999999999</v>
      </c>
      <c r="L53" s="380">
        <v>3.2269999999999999</v>
      </c>
      <c r="M53" s="380">
        <v>3.3079999999999998</v>
      </c>
      <c r="N53" s="380">
        <v>3.1779999999999999</v>
      </c>
      <c r="O53" s="380">
        <v>4.9550000000000001</v>
      </c>
      <c r="P53" s="380">
        <v>4.4050000000000002</v>
      </c>
      <c r="Q53" s="380">
        <v>4.4409999999999998</v>
      </c>
      <c r="R53" s="380">
        <v>4.13</v>
      </c>
      <c r="S53" s="380">
        <v>5.532</v>
      </c>
      <c r="T53" s="380">
        <v>5.4489999999999998</v>
      </c>
      <c r="U53" s="380">
        <v>5.6260000000000003</v>
      </c>
      <c r="V53" s="380">
        <v>5.4359999999999999</v>
      </c>
      <c r="W53" s="380">
        <v>5.2240000000000002</v>
      </c>
      <c r="X53" s="380">
        <v>4.9649999999999999</v>
      </c>
      <c r="Y53" s="380">
        <v>4.6769999999999996</v>
      </c>
      <c r="Z53" s="380">
        <v>4.2770000000000001</v>
      </c>
      <c r="AA53" s="380">
        <v>3.754</v>
      </c>
      <c r="AB53" s="380">
        <v>4.3639999999999999</v>
      </c>
      <c r="AC53" s="380">
        <v>4.3879999999999999</v>
      </c>
      <c r="AD53" s="380">
        <v>7.7460000000000004</v>
      </c>
      <c r="AE53" s="380">
        <v>7.4219999999999997</v>
      </c>
      <c r="BG53" s="304"/>
      <c r="CJ53" s="304"/>
      <c r="DK53" s="304"/>
      <c r="EN53" s="304"/>
    </row>
    <row r="54" spans="1:144" x14ac:dyDescent="0.2">
      <c r="A54" s="156" t="s">
        <v>185</v>
      </c>
      <c r="B54" s="380">
        <v>173.00200000000001</v>
      </c>
      <c r="C54" s="380">
        <v>176.143</v>
      </c>
      <c r="D54" s="380">
        <v>177.21299999999999</v>
      </c>
      <c r="E54" s="380">
        <v>183.32499999999999</v>
      </c>
      <c r="F54" s="380">
        <v>191.71</v>
      </c>
      <c r="G54" s="380">
        <v>195.54</v>
      </c>
      <c r="H54" s="380">
        <v>197.12100000000001</v>
      </c>
      <c r="I54" s="380">
        <v>201.971</v>
      </c>
      <c r="J54" s="380">
        <v>206.67599999999999</v>
      </c>
      <c r="K54" s="380">
        <v>210.66399999999999</v>
      </c>
      <c r="L54" s="380">
        <v>211.97200000000001</v>
      </c>
      <c r="M54" s="380">
        <v>216.501</v>
      </c>
      <c r="N54" s="380">
        <v>222.61600000000001</v>
      </c>
      <c r="O54" s="380">
        <v>226.42</v>
      </c>
      <c r="P54" s="380">
        <v>226.35499999999999</v>
      </c>
      <c r="Q54" s="380">
        <v>229.83099999999999</v>
      </c>
      <c r="R54" s="380">
        <v>230.43799999999999</v>
      </c>
      <c r="S54" s="380">
        <v>232.489</v>
      </c>
      <c r="T54" s="380">
        <v>233.96100000000001</v>
      </c>
      <c r="U54" s="380">
        <v>243.59800000000001</v>
      </c>
      <c r="V54" s="380">
        <v>251.84700000000001</v>
      </c>
      <c r="W54" s="380">
        <v>256.19299999999998</v>
      </c>
      <c r="X54" s="380">
        <v>262.267</v>
      </c>
      <c r="Y54" s="380">
        <v>274.83999999999997</v>
      </c>
      <c r="Z54" s="380">
        <v>290.11799999999999</v>
      </c>
      <c r="AA54" s="380">
        <v>302.69</v>
      </c>
      <c r="AB54" s="380">
        <v>309.89800000000002</v>
      </c>
      <c r="AC54" s="380">
        <v>319.96499999999997</v>
      </c>
      <c r="AD54" s="380">
        <v>328.858</v>
      </c>
      <c r="AE54" s="380">
        <v>331.08199999999999</v>
      </c>
      <c r="BG54" s="304"/>
      <c r="CJ54" s="304"/>
      <c r="DK54" s="304"/>
      <c r="EN54" s="304"/>
    </row>
    <row r="55" spans="1:144" x14ac:dyDescent="0.2">
      <c r="A55" s="162" t="s">
        <v>255</v>
      </c>
      <c r="B55" s="380">
        <v>-37.557000000000002</v>
      </c>
      <c r="C55" s="380">
        <v>-38.881999999999998</v>
      </c>
      <c r="D55" s="380">
        <v>-39.406999999999996</v>
      </c>
      <c r="E55" s="380">
        <v>-39.228999999999999</v>
      </c>
      <c r="F55" s="380">
        <v>-39.54</v>
      </c>
      <c r="G55" s="380">
        <v>-40.988999999999997</v>
      </c>
      <c r="H55" s="380">
        <v>-35.883000000000003</v>
      </c>
      <c r="I55" s="380">
        <v>-33.198</v>
      </c>
      <c r="J55" s="380">
        <v>-33.216999999999999</v>
      </c>
      <c r="K55" s="380">
        <v>-32.920999999999999</v>
      </c>
      <c r="L55" s="380">
        <v>-32.067999999999998</v>
      </c>
      <c r="M55" s="380">
        <v>-31.472000000000001</v>
      </c>
      <c r="N55" s="380">
        <v>-31.396999999999998</v>
      </c>
      <c r="O55" s="380">
        <v>-31.901</v>
      </c>
      <c r="P55" s="380">
        <v>-20.937000000000001</v>
      </c>
      <c r="Q55" s="380">
        <v>-19.12</v>
      </c>
      <c r="R55" s="380">
        <v>-18.681999999999999</v>
      </c>
      <c r="S55" s="380">
        <v>-17.399000000000001</v>
      </c>
      <c r="T55" s="380">
        <v>-21.128</v>
      </c>
      <c r="U55" s="380">
        <v>-21.628</v>
      </c>
      <c r="V55" s="380">
        <v>-20.609000000000002</v>
      </c>
      <c r="W55" s="380">
        <v>-20.81</v>
      </c>
      <c r="X55" s="380">
        <v>-20.140999999999998</v>
      </c>
      <c r="Y55" s="380">
        <v>-19.46</v>
      </c>
      <c r="Z55" s="380">
        <v>-20.033000000000001</v>
      </c>
      <c r="AA55" s="380">
        <v>-20.199000000000002</v>
      </c>
      <c r="AB55" s="380">
        <v>-20.675000000000001</v>
      </c>
      <c r="AC55" s="380">
        <v>-20.858000000000001</v>
      </c>
      <c r="AD55" s="380">
        <v>-19.507999999999999</v>
      </c>
      <c r="AE55" s="380">
        <v>-20.283000000000001</v>
      </c>
      <c r="BG55" s="304"/>
      <c r="CJ55" s="304"/>
      <c r="DK55" s="304"/>
      <c r="EN55" s="304"/>
    </row>
    <row r="56" spans="1:144" x14ac:dyDescent="0.2">
      <c r="A56" s="308" t="s">
        <v>413</v>
      </c>
      <c r="B56" s="380">
        <v>0</v>
      </c>
      <c r="C56" s="380">
        <v>0</v>
      </c>
      <c r="D56" s="380">
        <v>0</v>
      </c>
      <c r="E56" s="380">
        <v>0</v>
      </c>
      <c r="F56" s="380">
        <v>0</v>
      </c>
      <c r="G56" s="380">
        <v>0</v>
      </c>
      <c r="H56" s="380">
        <v>0</v>
      </c>
      <c r="I56" s="380">
        <v>0</v>
      </c>
      <c r="J56" s="380">
        <v>0</v>
      </c>
      <c r="K56" s="380">
        <v>0</v>
      </c>
      <c r="L56" s="380">
        <v>0</v>
      </c>
      <c r="M56" s="380">
        <v>0</v>
      </c>
      <c r="N56" s="380">
        <v>0</v>
      </c>
      <c r="O56" s="380">
        <v>0</v>
      </c>
      <c r="P56" s="380">
        <v>0</v>
      </c>
      <c r="Q56" s="380">
        <v>0</v>
      </c>
      <c r="R56" s="380">
        <v>0</v>
      </c>
      <c r="S56" s="380">
        <v>0</v>
      </c>
      <c r="T56" s="380">
        <v>0</v>
      </c>
      <c r="U56" s="380">
        <v>0</v>
      </c>
      <c r="V56" s="380">
        <v>0</v>
      </c>
      <c r="W56" s="380">
        <v>0</v>
      </c>
      <c r="X56" s="380">
        <v>0</v>
      </c>
      <c r="Y56" s="380">
        <v>0</v>
      </c>
      <c r="Z56" s="380">
        <v>0</v>
      </c>
      <c r="AA56" s="380">
        <v>0</v>
      </c>
      <c r="AB56" s="380">
        <v>0</v>
      </c>
      <c r="AC56" s="380">
        <v>0</v>
      </c>
      <c r="AD56" s="380">
        <v>0</v>
      </c>
      <c r="AE56" s="380">
        <v>0</v>
      </c>
      <c r="BG56" s="304"/>
      <c r="CJ56" s="304"/>
      <c r="DK56" s="304"/>
      <c r="EN56" s="304"/>
    </row>
    <row r="57" spans="1:144" x14ac:dyDescent="0.2">
      <c r="A57" s="308" t="s">
        <v>195</v>
      </c>
      <c r="B57" s="380">
        <v>0</v>
      </c>
      <c r="C57" s="380">
        <v>0</v>
      </c>
      <c r="D57" s="380">
        <v>0</v>
      </c>
      <c r="E57" s="380">
        <v>0</v>
      </c>
      <c r="F57" s="380">
        <v>0</v>
      </c>
      <c r="G57" s="380">
        <v>0</v>
      </c>
      <c r="H57" s="380">
        <v>0</v>
      </c>
      <c r="I57" s="380">
        <v>0</v>
      </c>
      <c r="J57" s="380">
        <v>0</v>
      </c>
      <c r="K57" s="380">
        <v>0</v>
      </c>
      <c r="L57" s="380">
        <v>0</v>
      </c>
      <c r="M57" s="380">
        <v>0</v>
      </c>
      <c r="N57" s="380">
        <v>0</v>
      </c>
      <c r="O57" s="380">
        <v>0</v>
      </c>
      <c r="P57" s="380">
        <v>0</v>
      </c>
      <c r="Q57" s="380">
        <v>0</v>
      </c>
      <c r="R57" s="380">
        <v>0</v>
      </c>
      <c r="S57" s="380">
        <v>0</v>
      </c>
      <c r="T57" s="380">
        <v>0</v>
      </c>
      <c r="U57" s="380">
        <v>0</v>
      </c>
      <c r="V57" s="380">
        <v>0</v>
      </c>
      <c r="W57" s="380">
        <v>0</v>
      </c>
      <c r="X57" s="380">
        <v>0</v>
      </c>
      <c r="Y57" s="380">
        <v>0</v>
      </c>
      <c r="Z57" s="380">
        <v>0</v>
      </c>
      <c r="AA57" s="380">
        <v>0</v>
      </c>
      <c r="AB57" s="380">
        <v>0</v>
      </c>
      <c r="AC57" s="380">
        <v>0</v>
      </c>
      <c r="AD57" s="380">
        <v>0</v>
      </c>
      <c r="AE57" s="380">
        <v>0</v>
      </c>
      <c r="BG57" s="304"/>
      <c r="CJ57" s="304"/>
      <c r="DK57" s="304"/>
      <c r="EN57" s="304"/>
    </row>
    <row r="58" spans="1:144" x14ac:dyDescent="0.2">
      <c r="A58" s="308" t="s">
        <v>194</v>
      </c>
      <c r="B58" s="380">
        <v>0.184</v>
      </c>
      <c r="C58" s="380">
        <v>0.20100000000000001</v>
      </c>
      <c r="D58" s="380">
        <v>0.224</v>
      </c>
      <c r="E58" s="380">
        <v>0.316</v>
      </c>
      <c r="F58" s="380">
        <v>0.30399999999999999</v>
      </c>
      <c r="G58" s="380">
        <v>0.29099999999999998</v>
      </c>
      <c r="H58" s="380">
        <v>0.28199999999999997</v>
      </c>
      <c r="I58" s="380">
        <v>0.26</v>
      </c>
      <c r="J58" s="380">
        <v>0.246</v>
      </c>
      <c r="K58" s="380">
        <v>0.23100000000000001</v>
      </c>
      <c r="L58" s="380">
        <v>0.314</v>
      </c>
      <c r="M58" s="380">
        <v>0.30499999999999999</v>
      </c>
      <c r="N58" s="380">
        <v>0.33400000000000002</v>
      </c>
      <c r="O58" s="380">
        <v>0.33600000000000002</v>
      </c>
      <c r="P58" s="380">
        <v>0.435</v>
      </c>
      <c r="Q58" s="380">
        <v>0.46899999999999997</v>
      </c>
      <c r="R58" s="380">
        <v>0.48799999999999999</v>
      </c>
      <c r="S58" s="380">
        <v>0.45100000000000001</v>
      </c>
      <c r="T58" s="380">
        <v>0.42699999999999999</v>
      </c>
      <c r="U58" s="380">
        <v>0.53</v>
      </c>
      <c r="V58" s="380">
        <v>0.52</v>
      </c>
      <c r="W58" s="380">
        <v>0.58199999999999996</v>
      </c>
      <c r="X58" s="380">
        <v>0.57399999999999995</v>
      </c>
      <c r="Y58" s="380">
        <v>0.94599999999999995</v>
      </c>
      <c r="Z58" s="380">
        <v>0.96899999999999997</v>
      </c>
      <c r="AA58" s="380">
        <v>0.96699999999999997</v>
      </c>
      <c r="AB58" s="380">
        <v>0.89600000000000002</v>
      </c>
      <c r="AC58" s="380">
        <v>0.88600000000000001</v>
      </c>
      <c r="AD58" s="380">
        <v>0.81299999999999994</v>
      </c>
      <c r="AE58" s="380">
        <v>0.73899999999999999</v>
      </c>
      <c r="BG58" s="304"/>
      <c r="CJ58" s="304"/>
      <c r="DK58" s="304"/>
      <c r="EN58" s="304"/>
    </row>
    <row r="59" spans="1:144" x14ac:dyDescent="0.2">
      <c r="A59" s="161" t="s">
        <v>414</v>
      </c>
      <c r="B59" s="379">
        <v>10.098000000000001</v>
      </c>
      <c r="C59" s="379">
        <v>10.141999999999999</v>
      </c>
      <c r="D59" s="379">
        <v>10.272</v>
      </c>
      <c r="E59" s="379">
        <v>10.281000000000001</v>
      </c>
      <c r="F59" s="379">
        <v>10.138999999999999</v>
      </c>
      <c r="G59" s="379">
        <v>10.108000000000001</v>
      </c>
      <c r="H59" s="379">
        <v>10.808999999999999</v>
      </c>
      <c r="I59" s="379">
        <v>10.718</v>
      </c>
      <c r="J59" s="379">
        <v>10.848000000000001</v>
      </c>
      <c r="K59" s="379">
        <v>12.276</v>
      </c>
      <c r="L59" s="379">
        <v>12.55</v>
      </c>
      <c r="M59" s="379">
        <v>15.12</v>
      </c>
      <c r="N59" s="379">
        <v>15.590999999999999</v>
      </c>
      <c r="O59" s="379">
        <v>15.794</v>
      </c>
      <c r="P59" s="379">
        <v>17.518000000000001</v>
      </c>
      <c r="Q59" s="379">
        <v>17.516999999999999</v>
      </c>
      <c r="R59" s="379">
        <v>17.088999999999999</v>
      </c>
      <c r="S59" s="379">
        <v>16.84</v>
      </c>
      <c r="T59" s="379">
        <v>18.032</v>
      </c>
      <c r="U59" s="379">
        <v>17.632999999999999</v>
      </c>
      <c r="V59" s="379">
        <v>17.449000000000002</v>
      </c>
      <c r="W59" s="379">
        <v>17.198</v>
      </c>
      <c r="X59" s="379">
        <v>17.556999999999999</v>
      </c>
      <c r="Y59" s="379">
        <v>17.266999999999999</v>
      </c>
      <c r="Z59" s="379">
        <v>17.140999999999998</v>
      </c>
      <c r="AA59" s="379">
        <v>16.774000000000001</v>
      </c>
      <c r="AB59" s="379">
        <v>16.855</v>
      </c>
      <c r="AC59" s="379">
        <v>16.940999999999999</v>
      </c>
      <c r="AD59" s="379">
        <v>17.202999999999999</v>
      </c>
      <c r="AE59" s="379">
        <v>17.045000000000002</v>
      </c>
      <c r="BG59" s="304"/>
      <c r="CJ59" s="304"/>
      <c r="DK59" s="304"/>
      <c r="EN59" s="304"/>
    </row>
    <row r="60" spans="1:144" x14ac:dyDescent="0.2">
      <c r="A60" s="160" t="s">
        <v>254</v>
      </c>
      <c r="B60" s="379">
        <v>0</v>
      </c>
      <c r="C60" s="379">
        <v>0</v>
      </c>
      <c r="D60" s="379">
        <v>0</v>
      </c>
      <c r="E60" s="379">
        <v>0</v>
      </c>
      <c r="F60" s="379">
        <v>0</v>
      </c>
      <c r="G60" s="379">
        <v>0</v>
      </c>
      <c r="H60" s="379">
        <v>0</v>
      </c>
      <c r="I60" s="379">
        <v>0</v>
      </c>
      <c r="J60" s="379">
        <v>0</v>
      </c>
      <c r="K60" s="379">
        <v>0</v>
      </c>
      <c r="L60" s="379">
        <v>0</v>
      </c>
      <c r="M60" s="379">
        <v>0</v>
      </c>
      <c r="N60" s="379">
        <v>0</v>
      </c>
      <c r="O60" s="379">
        <v>0</v>
      </c>
      <c r="P60" s="379">
        <v>0</v>
      </c>
      <c r="Q60" s="379">
        <v>0</v>
      </c>
      <c r="R60" s="379">
        <v>0</v>
      </c>
      <c r="S60" s="379">
        <v>0</v>
      </c>
      <c r="T60" s="379">
        <v>0</v>
      </c>
      <c r="U60" s="379">
        <v>0</v>
      </c>
      <c r="V60" s="379">
        <v>0</v>
      </c>
      <c r="W60" s="379">
        <v>0</v>
      </c>
      <c r="X60" s="379">
        <v>0</v>
      </c>
      <c r="Y60" s="379">
        <v>0</v>
      </c>
      <c r="Z60" s="379">
        <v>0</v>
      </c>
      <c r="AA60" s="379">
        <v>0</v>
      </c>
      <c r="AB60" s="379">
        <v>0</v>
      </c>
      <c r="AC60" s="379">
        <v>0</v>
      </c>
      <c r="AD60" s="379">
        <v>0</v>
      </c>
      <c r="AE60" s="379">
        <v>0</v>
      </c>
      <c r="BG60" s="304"/>
      <c r="CJ60" s="304"/>
      <c r="DK60" s="304"/>
      <c r="EN60" s="304"/>
    </row>
    <row r="61" spans="1:144" x14ac:dyDescent="0.2">
      <c r="A61" s="161" t="s">
        <v>191</v>
      </c>
      <c r="B61" s="379">
        <v>1.1839999999999999</v>
      </c>
      <c r="C61" s="379">
        <v>0.97399999999999998</v>
      </c>
      <c r="D61" s="379">
        <v>1.3560000000000001</v>
      </c>
      <c r="E61" s="379">
        <v>1.1879999999999999</v>
      </c>
      <c r="F61" s="379">
        <v>1.5169999999999999</v>
      </c>
      <c r="G61" s="379">
        <v>1.2569999999999999</v>
      </c>
      <c r="H61" s="379">
        <v>1.718</v>
      </c>
      <c r="I61" s="379">
        <v>2.0960000000000001</v>
      </c>
      <c r="J61" s="379">
        <v>1.528</v>
      </c>
      <c r="K61" s="379">
        <v>1.4490000000000001</v>
      </c>
      <c r="L61" s="379">
        <v>5.3949999999999996</v>
      </c>
      <c r="M61" s="379">
        <v>1.581</v>
      </c>
      <c r="N61" s="379">
        <v>2.3570000000000002</v>
      </c>
      <c r="O61" s="379">
        <v>2.581</v>
      </c>
      <c r="P61" s="379">
        <v>2.472</v>
      </c>
      <c r="Q61" s="379">
        <v>2.298</v>
      </c>
      <c r="R61" s="379">
        <v>4.968</v>
      </c>
      <c r="S61" s="379">
        <v>1.915</v>
      </c>
      <c r="T61" s="379">
        <v>3.0390000000000001</v>
      </c>
      <c r="U61" s="379">
        <v>2.585</v>
      </c>
      <c r="V61" s="379">
        <v>2.6379999999999999</v>
      </c>
      <c r="W61" s="379">
        <v>1.92</v>
      </c>
      <c r="X61" s="379">
        <v>3.4470000000000001</v>
      </c>
      <c r="Y61" s="379">
        <v>2.5470000000000002</v>
      </c>
      <c r="Z61" s="379">
        <v>2.5249999999999999</v>
      </c>
      <c r="AA61" s="379">
        <v>2.1339999999999999</v>
      </c>
      <c r="AB61" s="379">
        <v>3.2490000000000001</v>
      </c>
      <c r="AC61" s="379">
        <v>2.3079999999999998</v>
      </c>
      <c r="AD61" s="379">
        <v>2.2810000000000001</v>
      </c>
      <c r="AE61" s="379">
        <v>1.8420000000000001</v>
      </c>
      <c r="BG61" s="304"/>
      <c r="CJ61" s="304"/>
      <c r="DK61" s="304"/>
      <c r="EN61" s="304"/>
    </row>
    <row r="62" spans="1:144" ht="10.5" x14ac:dyDescent="0.25">
      <c r="A62" s="213" t="s">
        <v>190</v>
      </c>
      <c r="B62" s="381">
        <v>484.23899999999998</v>
      </c>
      <c r="C62" s="381">
        <v>480.584</v>
      </c>
      <c r="D62" s="381">
        <v>497.86099999999999</v>
      </c>
      <c r="E62" s="381">
        <v>514.42200000000003</v>
      </c>
      <c r="F62" s="381">
        <v>519.52099999999996</v>
      </c>
      <c r="G62" s="381">
        <v>525.46699999999998</v>
      </c>
      <c r="H62" s="381">
        <v>531.01599999999996</v>
      </c>
      <c r="I62" s="381">
        <v>544.72299999999996</v>
      </c>
      <c r="J62" s="381">
        <v>548.48900000000003</v>
      </c>
      <c r="K62" s="381">
        <v>565.27099999999996</v>
      </c>
      <c r="L62" s="381">
        <v>592.16600000000005</v>
      </c>
      <c r="M62" s="381">
        <v>601.32000000000005</v>
      </c>
      <c r="N62" s="381">
        <v>612.91800000000001</v>
      </c>
      <c r="O62" s="381">
        <v>641.46900000000005</v>
      </c>
      <c r="P62" s="381">
        <v>637.73900000000003</v>
      </c>
      <c r="Q62" s="381">
        <v>633.81399999999996</v>
      </c>
      <c r="R62" s="381">
        <v>625.19200000000001</v>
      </c>
      <c r="S62" s="381">
        <v>643.971</v>
      </c>
      <c r="T62" s="381">
        <v>647.15</v>
      </c>
      <c r="U62" s="381">
        <v>648.399</v>
      </c>
      <c r="V62" s="381">
        <v>656.77499999999998</v>
      </c>
      <c r="W62" s="381">
        <v>698.59400000000005</v>
      </c>
      <c r="X62" s="381">
        <v>727.86</v>
      </c>
      <c r="Y62" s="381">
        <v>739.58600000000001</v>
      </c>
      <c r="Z62" s="381">
        <v>788.22199999999998</v>
      </c>
      <c r="AA62" s="381">
        <v>807.92700000000002</v>
      </c>
      <c r="AB62" s="381">
        <v>838.11699999999996</v>
      </c>
      <c r="AC62" s="381">
        <v>847.26599999999996</v>
      </c>
      <c r="AD62" s="381">
        <v>873.20100000000002</v>
      </c>
      <c r="AE62" s="381">
        <v>892.62699999999995</v>
      </c>
      <c r="BG62" s="304"/>
      <c r="CJ62" s="304"/>
      <c r="DK62" s="304"/>
      <c r="EN62" s="304"/>
    </row>
    <row r="63" spans="1:144" x14ac:dyDescent="0.2">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BG63" s="304"/>
      <c r="CJ63" s="304"/>
      <c r="DK63" s="304"/>
      <c r="EN63" s="304"/>
    </row>
    <row r="64" spans="1:144" ht="10.5" x14ac:dyDescent="0.25">
      <c r="A64" s="220" t="s">
        <v>189</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BG64" s="304"/>
      <c r="CJ64" s="304"/>
      <c r="DK64" s="304"/>
      <c r="EN64" s="304"/>
    </row>
    <row r="65" spans="1:144" x14ac:dyDescent="0.2">
      <c r="A65" s="308" t="s">
        <v>419</v>
      </c>
      <c r="B65" s="378">
        <v>2.448</v>
      </c>
      <c r="C65" s="378">
        <v>1.837</v>
      </c>
      <c r="D65" s="378">
        <v>8.7959999999999994</v>
      </c>
      <c r="E65" s="378">
        <v>10.733000000000001</v>
      </c>
      <c r="F65" s="378">
        <v>6.0739999999999998</v>
      </c>
      <c r="G65" s="378">
        <v>5.298</v>
      </c>
      <c r="H65" s="378">
        <v>5.2789999999999999</v>
      </c>
      <c r="I65" s="378">
        <v>5.4850000000000003</v>
      </c>
      <c r="J65" s="378">
        <v>10.537000000000001</v>
      </c>
      <c r="K65" s="378">
        <v>6.95</v>
      </c>
      <c r="L65" s="378">
        <v>11.632999999999999</v>
      </c>
      <c r="M65" s="378">
        <v>13.592000000000001</v>
      </c>
      <c r="N65" s="378">
        <v>12.526999999999999</v>
      </c>
      <c r="O65" s="378">
        <v>11.082000000000001</v>
      </c>
      <c r="P65" s="378">
        <v>8.577</v>
      </c>
      <c r="Q65" s="378">
        <v>10.523999999999999</v>
      </c>
      <c r="R65" s="378">
        <v>12.433</v>
      </c>
      <c r="S65" s="378">
        <v>7.694</v>
      </c>
      <c r="T65" s="378">
        <v>7.6479999999999997</v>
      </c>
      <c r="U65" s="378">
        <v>1.0720000000000001</v>
      </c>
      <c r="V65" s="378">
        <v>4.0449999999999999</v>
      </c>
      <c r="W65" s="378">
        <v>4.3099999999999996</v>
      </c>
      <c r="X65" s="378">
        <v>13.91</v>
      </c>
      <c r="Y65" s="378">
        <v>18.47</v>
      </c>
      <c r="Z65" s="378">
        <v>18.678999999999998</v>
      </c>
      <c r="AA65" s="378">
        <v>18.643000000000001</v>
      </c>
      <c r="AB65" s="378">
        <v>22.21</v>
      </c>
      <c r="AC65" s="378">
        <v>12.442</v>
      </c>
      <c r="AD65" s="378">
        <v>15.708</v>
      </c>
      <c r="AE65" s="378">
        <v>0.40300000000000002</v>
      </c>
      <c r="BG65" s="304"/>
      <c r="CJ65" s="304"/>
      <c r="DK65" s="304"/>
      <c r="EN65" s="304"/>
    </row>
    <row r="66" spans="1:144" x14ac:dyDescent="0.2">
      <c r="A66" s="308" t="s">
        <v>0</v>
      </c>
      <c r="B66" s="379">
        <v>397.37200000000001</v>
      </c>
      <c r="C66" s="379">
        <v>395.17899999999997</v>
      </c>
      <c r="D66" s="379">
        <v>406.94</v>
      </c>
      <c r="E66" s="379">
        <v>420.61700000000002</v>
      </c>
      <c r="F66" s="379">
        <v>422.14600000000002</v>
      </c>
      <c r="G66" s="379">
        <v>429.18</v>
      </c>
      <c r="H66" s="379">
        <v>427.93200000000002</v>
      </c>
      <c r="I66" s="379">
        <v>443.80900000000003</v>
      </c>
      <c r="J66" s="379">
        <v>435.68200000000002</v>
      </c>
      <c r="K66" s="379">
        <v>454.91899999999998</v>
      </c>
      <c r="L66" s="379">
        <v>472.29700000000003</v>
      </c>
      <c r="M66" s="379">
        <v>476.69</v>
      </c>
      <c r="N66" s="379">
        <v>484.601</v>
      </c>
      <c r="O66" s="379">
        <v>511.65499999999997</v>
      </c>
      <c r="P66" s="379">
        <v>515.23</v>
      </c>
      <c r="Q66" s="379">
        <v>506.94400000000002</v>
      </c>
      <c r="R66" s="379">
        <v>497.99400000000003</v>
      </c>
      <c r="S66" s="379">
        <v>521.41499999999996</v>
      </c>
      <c r="T66" s="379">
        <v>521.63900000000001</v>
      </c>
      <c r="U66" s="379">
        <v>527.25199999999995</v>
      </c>
      <c r="V66" s="379">
        <v>533.34</v>
      </c>
      <c r="W66" s="379">
        <v>567.02800000000002</v>
      </c>
      <c r="X66" s="379">
        <v>593.02599999999995</v>
      </c>
      <c r="Y66" s="379">
        <v>581.78200000000004</v>
      </c>
      <c r="Z66" s="379">
        <v>626.649</v>
      </c>
      <c r="AA66" s="379">
        <v>647.36300000000006</v>
      </c>
      <c r="AB66" s="379">
        <v>673.40200000000004</v>
      </c>
      <c r="AC66" s="379">
        <v>690.79200000000003</v>
      </c>
      <c r="AD66" s="379">
        <v>703.851</v>
      </c>
      <c r="AE66" s="379">
        <v>738.78300000000002</v>
      </c>
      <c r="BG66" s="304"/>
      <c r="CJ66" s="304"/>
      <c r="DK66" s="304"/>
      <c r="EN66" s="304"/>
    </row>
    <row r="67" spans="1:144" x14ac:dyDescent="0.2">
      <c r="A67" s="156" t="s">
        <v>187</v>
      </c>
      <c r="B67" s="379">
        <v>110.33199999999999</v>
      </c>
      <c r="C67" s="379">
        <v>107.71</v>
      </c>
      <c r="D67" s="379">
        <v>100.61499999999999</v>
      </c>
      <c r="E67" s="379">
        <v>100.80200000000001</v>
      </c>
      <c r="F67" s="379">
        <v>111.791</v>
      </c>
      <c r="G67" s="379">
        <v>116.333</v>
      </c>
      <c r="H67" s="379">
        <v>112.434</v>
      </c>
      <c r="I67" s="379">
        <v>119.05</v>
      </c>
      <c r="J67" s="379">
        <v>113.34399999999999</v>
      </c>
      <c r="K67" s="379">
        <v>118.78700000000001</v>
      </c>
      <c r="L67" s="379">
        <v>127.175</v>
      </c>
      <c r="M67" s="379">
        <v>119.645</v>
      </c>
      <c r="N67" s="379">
        <v>125.101</v>
      </c>
      <c r="O67" s="379">
        <v>139.285</v>
      </c>
      <c r="P67" s="379">
        <v>134.566</v>
      </c>
      <c r="Q67" s="379">
        <v>133.399</v>
      </c>
      <c r="R67" s="379">
        <v>132.631</v>
      </c>
      <c r="S67" s="379">
        <v>128.90100000000001</v>
      </c>
      <c r="T67" s="379">
        <v>138.042</v>
      </c>
      <c r="U67" s="379">
        <v>129.25399999999999</v>
      </c>
      <c r="V67" s="379">
        <v>125.29</v>
      </c>
      <c r="W67" s="379">
        <v>142.30500000000001</v>
      </c>
      <c r="X67" s="379">
        <v>150.072</v>
      </c>
      <c r="Y67" s="379">
        <v>148.708</v>
      </c>
      <c r="Z67" s="379">
        <v>161.27000000000001</v>
      </c>
      <c r="AA67" s="379">
        <v>172.268</v>
      </c>
      <c r="AB67" s="379">
        <v>197.47300000000001</v>
      </c>
      <c r="AC67" s="379">
        <v>210.83500000000001</v>
      </c>
      <c r="AD67" s="379">
        <v>214.334</v>
      </c>
      <c r="AE67" s="379">
        <v>231.715</v>
      </c>
      <c r="BG67" s="304"/>
      <c r="CJ67" s="304"/>
      <c r="DK67" s="304"/>
      <c r="EN67" s="304"/>
    </row>
    <row r="68" spans="1:144" x14ac:dyDescent="0.2">
      <c r="A68" s="156" t="s">
        <v>186</v>
      </c>
      <c r="B68" s="379">
        <v>51.302999999999997</v>
      </c>
      <c r="C68" s="379">
        <v>50.298000000000002</v>
      </c>
      <c r="D68" s="379">
        <v>55.814999999999998</v>
      </c>
      <c r="E68" s="379">
        <v>70.787999999999997</v>
      </c>
      <c r="F68" s="379">
        <v>59.78</v>
      </c>
      <c r="G68" s="379">
        <v>59.04</v>
      </c>
      <c r="H68" s="379">
        <v>54.603000000000002</v>
      </c>
      <c r="I68" s="379">
        <v>56.98</v>
      </c>
      <c r="J68" s="379">
        <v>53.502000000000002</v>
      </c>
      <c r="K68" s="379">
        <v>65.105000000000004</v>
      </c>
      <c r="L68" s="379">
        <v>64.915000000000006</v>
      </c>
      <c r="M68" s="379">
        <v>70.945999999999998</v>
      </c>
      <c r="N68" s="379">
        <v>71.385000000000005</v>
      </c>
      <c r="O68" s="379">
        <v>80.116</v>
      </c>
      <c r="P68" s="379">
        <v>80.613</v>
      </c>
      <c r="Q68" s="379">
        <v>81.162000000000006</v>
      </c>
      <c r="R68" s="379">
        <v>69.680000000000007</v>
      </c>
      <c r="S68" s="379">
        <v>88.728999999999999</v>
      </c>
      <c r="T68" s="379">
        <v>70.638000000000005</v>
      </c>
      <c r="U68" s="379">
        <v>72.105999999999995</v>
      </c>
      <c r="V68" s="379">
        <v>78.972999999999999</v>
      </c>
      <c r="W68" s="379">
        <v>92.701999999999998</v>
      </c>
      <c r="X68" s="379">
        <v>105.245</v>
      </c>
      <c r="Y68" s="379">
        <v>118.41</v>
      </c>
      <c r="Z68" s="379">
        <v>147.417</v>
      </c>
      <c r="AA68" s="379">
        <v>151.81</v>
      </c>
      <c r="AB68" s="379">
        <v>137.55799999999999</v>
      </c>
      <c r="AC68" s="379">
        <v>134.27000000000001</v>
      </c>
      <c r="AD68" s="379">
        <v>136.68899999999999</v>
      </c>
      <c r="AE68" s="379">
        <v>149.464</v>
      </c>
      <c r="BG68" s="304"/>
      <c r="CJ68" s="304"/>
      <c r="DK68" s="304"/>
      <c r="EN68" s="304"/>
    </row>
    <row r="69" spans="1:144" x14ac:dyDescent="0.2">
      <c r="A69" s="156" t="s">
        <v>185</v>
      </c>
      <c r="B69" s="379">
        <v>235.73699999999999</v>
      </c>
      <c r="C69" s="379">
        <v>237.17099999999999</v>
      </c>
      <c r="D69" s="379">
        <v>250.51</v>
      </c>
      <c r="E69" s="379">
        <v>249.02699999999999</v>
      </c>
      <c r="F69" s="379">
        <v>250.57499999999999</v>
      </c>
      <c r="G69" s="379">
        <v>253.80699999999999</v>
      </c>
      <c r="H69" s="379">
        <v>260.89499999999998</v>
      </c>
      <c r="I69" s="379">
        <v>267.779</v>
      </c>
      <c r="J69" s="379">
        <v>268.83600000000001</v>
      </c>
      <c r="K69" s="379">
        <v>271.02699999999999</v>
      </c>
      <c r="L69" s="379">
        <v>280.20699999999999</v>
      </c>
      <c r="M69" s="379">
        <v>286.09899999999999</v>
      </c>
      <c r="N69" s="379">
        <v>288.11500000000001</v>
      </c>
      <c r="O69" s="379">
        <v>292.25400000000002</v>
      </c>
      <c r="P69" s="379">
        <v>300.05099999999999</v>
      </c>
      <c r="Q69" s="379">
        <v>292.38299999999998</v>
      </c>
      <c r="R69" s="379">
        <v>295.68299999999999</v>
      </c>
      <c r="S69" s="379">
        <v>303.78500000000003</v>
      </c>
      <c r="T69" s="379">
        <v>312.959</v>
      </c>
      <c r="U69" s="379">
        <v>325.892</v>
      </c>
      <c r="V69" s="379">
        <v>329.077</v>
      </c>
      <c r="W69" s="379">
        <v>332.02100000000002</v>
      </c>
      <c r="X69" s="379">
        <v>337.709</v>
      </c>
      <c r="Y69" s="379">
        <v>314.66399999999999</v>
      </c>
      <c r="Z69" s="379">
        <v>317.96199999999999</v>
      </c>
      <c r="AA69" s="379">
        <v>323.28500000000003</v>
      </c>
      <c r="AB69" s="379">
        <v>338.37099999999998</v>
      </c>
      <c r="AC69" s="379">
        <v>345.68700000000001</v>
      </c>
      <c r="AD69" s="379">
        <v>352.82799999999997</v>
      </c>
      <c r="AE69" s="379">
        <v>357.60399999999998</v>
      </c>
      <c r="BG69" s="304"/>
      <c r="CJ69" s="304"/>
      <c r="DK69" s="304"/>
      <c r="EN69" s="304"/>
    </row>
    <row r="70" spans="1:144" x14ac:dyDescent="0.2">
      <c r="A70" s="308" t="s">
        <v>184</v>
      </c>
      <c r="B70" s="379">
        <v>20.334</v>
      </c>
      <c r="C70" s="379">
        <v>18.594000000000001</v>
      </c>
      <c r="D70" s="379">
        <v>16.73</v>
      </c>
      <c r="E70" s="379">
        <v>16.359000000000002</v>
      </c>
      <c r="F70" s="379">
        <v>21.629000000000001</v>
      </c>
      <c r="G70" s="379">
        <v>20.83</v>
      </c>
      <c r="H70" s="379">
        <v>22.099</v>
      </c>
      <c r="I70" s="379">
        <v>16.759</v>
      </c>
      <c r="J70" s="379">
        <v>20.344000000000001</v>
      </c>
      <c r="K70" s="379">
        <v>19.916</v>
      </c>
      <c r="L70" s="379">
        <v>20.210999999999999</v>
      </c>
      <c r="M70" s="379">
        <v>19.75</v>
      </c>
      <c r="N70" s="379">
        <v>21.114000000000001</v>
      </c>
      <c r="O70" s="379">
        <v>20.695</v>
      </c>
      <c r="P70" s="379">
        <v>17.556999999999999</v>
      </c>
      <c r="Q70" s="379">
        <v>21.081</v>
      </c>
      <c r="R70" s="379">
        <v>17.966000000000001</v>
      </c>
      <c r="S70" s="379">
        <v>17.015999999999998</v>
      </c>
      <c r="T70" s="379">
        <v>13.881</v>
      </c>
      <c r="U70" s="379">
        <v>12.913</v>
      </c>
      <c r="V70" s="379">
        <v>9.8160000000000007</v>
      </c>
      <c r="W70" s="379">
        <v>11.817</v>
      </c>
      <c r="X70" s="379">
        <v>12.619</v>
      </c>
      <c r="Y70" s="379">
        <v>23.58</v>
      </c>
      <c r="Z70" s="379">
        <v>31.933</v>
      </c>
      <c r="AA70" s="379">
        <v>28.594000000000001</v>
      </c>
      <c r="AB70" s="379">
        <v>31.338999999999999</v>
      </c>
      <c r="AC70" s="379">
        <v>28.515999999999998</v>
      </c>
      <c r="AD70" s="379">
        <v>31.785</v>
      </c>
      <c r="AE70" s="379">
        <v>29.036000000000001</v>
      </c>
      <c r="BG70" s="304"/>
      <c r="CJ70" s="304"/>
      <c r="DK70" s="304"/>
      <c r="EN70" s="304"/>
    </row>
    <row r="71" spans="1:144" x14ac:dyDescent="0.2">
      <c r="A71" s="308" t="s">
        <v>183</v>
      </c>
      <c r="B71" s="379">
        <v>0</v>
      </c>
      <c r="C71" s="379">
        <v>0</v>
      </c>
      <c r="D71" s="379">
        <v>0</v>
      </c>
      <c r="E71" s="379">
        <v>0</v>
      </c>
      <c r="F71" s="379">
        <v>0</v>
      </c>
      <c r="G71" s="379">
        <v>0</v>
      </c>
      <c r="H71" s="379">
        <v>0</v>
      </c>
      <c r="I71" s="379">
        <v>0</v>
      </c>
      <c r="J71" s="379">
        <v>0</v>
      </c>
      <c r="K71" s="379">
        <v>0</v>
      </c>
      <c r="L71" s="379">
        <v>0</v>
      </c>
      <c r="M71" s="379">
        <v>0</v>
      </c>
      <c r="N71" s="379">
        <v>0</v>
      </c>
      <c r="O71" s="379">
        <v>3.032</v>
      </c>
      <c r="P71" s="379">
        <v>3.0659999999999998</v>
      </c>
      <c r="Q71" s="379">
        <v>3.0310000000000001</v>
      </c>
      <c r="R71" s="379">
        <v>3.0649999999999999</v>
      </c>
      <c r="S71" s="379">
        <v>3.032</v>
      </c>
      <c r="T71" s="379">
        <v>3.0659999999999998</v>
      </c>
      <c r="U71" s="379">
        <v>3.032</v>
      </c>
      <c r="V71" s="379">
        <v>3.0649999999999999</v>
      </c>
      <c r="W71" s="379">
        <v>3.032</v>
      </c>
      <c r="X71" s="379">
        <v>3.0259999999999998</v>
      </c>
      <c r="Y71" s="379">
        <v>3.0339999999999998</v>
      </c>
      <c r="Z71" s="379">
        <v>3.07</v>
      </c>
      <c r="AA71" s="379">
        <v>3.0350000000000001</v>
      </c>
      <c r="AB71" s="379">
        <v>3.0710000000000002</v>
      </c>
      <c r="AC71" s="379">
        <v>5.0999999999999996</v>
      </c>
      <c r="AD71" s="379">
        <v>5.2089999999999996</v>
      </c>
      <c r="AE71" s="379">
        <v>12.672000000000001</v>
      </c>
      <c r="BG71" s="304"/>
      <c r="CJ71" s="304"/>
      <c r="DK71" s="304"/>
      <c r="EN71" s="304"/>
    </row>
    <row r="72" spans="1:144" x14ac:dyDescent="0.2">
      <c r="A72" s="308" t="s">
        <v>372</v>
      </c>
      <c r="B72" s="379">
        <v>0</v>
      </c>
      <c r="C72" s="379">
        <v>0</v>
      </c>
      <c r="D72" s="379">
        <v>0</v>
      </c>
      <c r="E72" s="379">
        <v>0</v>
      </c>
      <c r="F72" s="379">
        <v>0</v>
      </c>
      <c r="G72" s="379">
        <v>0</v>
      </c>
      <c r="H72" s="379">
        <v>0</v>
      </c>
      <c r="I72" s="379">
        <v>0</v>
      </c>
      <c r="J72" s="379">
        <v>0</v>
      </c>
      <c r="K72" s="379">
        <v>0</v>
      </c>
      <c r="L72" s="379">
        <v>0</v>
      </c>
      <c r="M72" s="379">
        <v>0</v>
      </c>
      <c r="N72" s="379">
        <v>0</v>
      </c>
      <c r="O72" s="379">
        <v>0</v>
      </c>
      <c r="P72" s="379">
        <v>0</v>
      </c>
      <c r="Q72" s="379">
        <v>0</v>
      </c>
      <c r="R72" s="379">
        <v>0</v>
      </c>
      <c r="S72" s="379">
        <v>0</v>
      </c>
      <c r="T72" s="379">
        <v>0</v>
      </c>
      <c r="U72" s="379">
        <v>0</v>
      </c>
      <c r="V72" s="379">
        <v>0</v>
      </c>
      <c r="W72" s="379">
        <v>0</v>
      </c>
      <c r="X72" s="379">
        <v>0</v>
      </c>
      <c r="Y72" s="379">
        <v>0</v>
      </c>
      <c r="Z72" s="379">
        <v>0</v>
      </c>
      <c r="AA72" s="379">
        <v>0</v>
      </c>
      <c r="AB72" s="379">
        <v>0</v>
      </c>
      <c r="AC72" s="379">
        <v>0</v>
      </c>
      <c r="AD72" s="379">
        <v>0</v>
      </c>
      <c r="AE72" s="379">
        <v>0</v>
      </c>
      <c r="BG72" s="304"/>
      <c r="CJ72" s="304"/>
      <c r="DK72" s="304"/>
      <c r="EN72" s="304"/>
    </row>
    <row r="73" spans="1:144" x14ac:dyDescent="0.2">
      <c r="A73" s="218" t="s">
        <v>182</v>
      </c>
      <c r="B73" s="385">
        <v>4.875</v>
      </c>
      <c r="C73" s="385">
        <v>3.9409999999999998</v>
      </c>
      <c r="D73" s="385">
        <v>4.6150000000000002</v>
      </c>
      <c r="E73" s="385">
        <v>3.9670000000000001</v>
      </c>
      <c r="F73" s="385">
        <v>4.835</v>
      </c>
      <c r="G73" s="385">
        <v>4.0670000000000002</v>
      </c>
      <c r="H73" s="385">
        <v>6.62</v>
      </c>
      <c r="I73" s="385">
        <v>4.83</v>
      </c>
      <c r="J73" s="385">
        <v>5.6340000000000003</v>
      </c>
      <c r="K73" s="385">
        <v>5.1870000000000003</v>
      </c>
      <c r="L73" s="385">
        <v>7.851</v>
      </c>
      <c r="M73" s="385">
        <v>8.327</v>
      </c>
      <c r="N73" s="385">
        <v>18.109000000000002</v>
      </c>
      <c r="O73" s="385">
        <v>15.991</v>
      </c>
      <c r="P73" s="385">
        <v>11.81</v>
      </c>
      <c r="Q73" s="385">
        <v>10.112</v>
      </c>
      <c r="R73" s="385">
        <v>9.9220000000000006</v>
      </c>
      <c r="S73" s="385">
        <v>9.6259999999999994</v>
      </c>
      <c r="T73" s="385">
        <v>11.108000000000001</v>
      </c>
      <c r="U73" s="385">
        <v>12.314</v>
      </c>
      <c r="V73" s="385">
        <v>12.577999999999999</v>
      </c>
      <c r="W73" s="385">
        <v>15.569000000000001</v>
      </c>
      <c r="X73" s="385">
        <v>17.440999999999999</v>
      </c>
      <c r="Y73" s="385">
        <v>22.43</v>
      </c>
      <c r="Z73" s="385">
        <v>15.715999999999999</v>
      </c>
      <c r="AA73" s="385">
        <v>15.368</v>
      </c>
      <c r="AB73" s="385">
        <v>17.486999999999998</v>
      </c>
      <c r="AC73" s="385">
        <v>16.683</v>
      </c>
      <c r="AD73" s="385">
        <v>18.863</v>
      </c>
      <c r="AE73" s="385">
        <v>17.757000000000001</v>
      </c>
      <c r="BG73" s="304"/>
      <c r="CJ73" s="304"/>
      <c r="DK73" s="304"/>
      <c r="EN73" s="304"/>
    </row>
    <row r="74" spans="1:144" ht="10.5" x14ac:dyDescent="0.25">
      <c r="A74" s="216" t="s">
        <v>181</v>
      </c>
      <c r="B74" s="387">
        <v>425.029</v>
      </c>
      <c r="C74" s="387">
        <v>419.55099999999999</v>
      </c>
      <c r="D74" s="387">
        <v>437.08100000000002</v>
      </c>
      <c r="E74" s="387">
        <v>451.67599999999999</v>
      </c>
      <c r="F74" s="387">
        <v>454.68400000000003</v>
      </c>
      <c r="G74" s="387">
        <v>459.375</v>
      </c>
      <c r="H74" s="387">
        <v>461.93</v>
      </c>
      <c r="I74" s="387">
        <v>470.88299999999998</v>
      </c>
      <c r="J74" s="387">
        <v>472.197</v>
      </c>
      <c r="K74" s="387">
        <v>486.97199999999998</v>
      </c>
      <c r="L74" s="387">
        <v>511.99200000000002</v>
      </c>
      <c r="M74" s="387">
        <v>518.35900000000004</v>
      </c>
      <c r="N74" s="387">
        <v>536.351</v>
      </c>
      <c r="O74" s="387">
        <v>562.45500000000004</v>
      </c>
      <c r="P74" s="387">
        <v>556.24</v>
      </c>
      <c r="Q74" s="387">
        <v>551.69299999999998</v>
      </c>
      <c r="R74" s="387">
        <v>541.38</v>
      </c>
      <c r="S74" s="387">
        <v>558.78300000000002</v>
      </c>
      <c r="T74" s="387">
        <v>557.34199999999998</v>
      </c>
      <c r="U74" s="387">
        <v>556.58299999999997</v>
      </c>
      <c r="V74" s="387">
        <v>562.84400000000005</v>
      </c>
      <c r="W74" s="387">
        <v>601.75599999999997</v>
      </c>
      <c r="X74" s="387">
        <v>640.02200000000005</v>
      </c>
      <c r="Y74" s="387">
        <v>649.29600000000005</v>
      </c>
      <c r="Z74" s="387">
        <v>696.04700000000003</v>
      </c>
      <c r="AA74" s="387">
        <v>713.00300000000004</v>
      </c>
      <c r="AB74" s="387">
        <v>747.50900000000001</v>
      </c>
      <c r="AC74" s="387">
        <v>753.53200000000004</v>
      </c>
      <c r="AD74" s="387">
        <v>775.41600000000005</v>
      </c>
      <c r="AE74" s="387">
        <v>798.65099999999995</v>
      </c>
      <c r="BG74" s="304"/>
      <c r="CJ74" s="304"/>
      <c r="DK74" s="304"/>
      <c r="EN74" s="304"/>
    </row>
    <row r="75" spans="1:144" ht="10.5" x14ac:dyDescent="0.25">
      <c r="A75" s="213" t="s">
        <v>179</v>
      </c>
      <c r="B75" s="381">
        <v>59.21</v>
      </c>
      <c r="C75" s="381">
        <v>61.033000000000001</v>
      </c>
      <c r="D75" s="381">
        <v>60.78</v>
      </c>
      <c r="E75" s="381">
        <v>62.746000000000002</v>
      </c>
      <c r="F75" s="381">
        <v>64.837000000000003</v>
      </c>
      <c r="G75" s="381">
        <v>66.091999999999999</v>
      </c>
      <c r="H75" s="381">
        <v>69.085999999999999</v>
      </c>
      <c r="I75" s="381">
        <v>73.84</v>
      </c>
      <c r="J75" s="381">
        <v>76.292000000000002</v>
      </c>
      <c r="K75" s="381">
        <v>78.299000000000007</v>
      </c>
      <c r="L75" s="381">
        <v>80.174000000000007</v>
      </c>
      <c r="M75" s="381">
        <v>82.960999999999999</v>
      </c>
      <c r="N75" s="381">
        <v>76.566999999999993</v>
      </c>
      <c r="O75" s="381">
        <v>79.013999999999996</v>
      </c>
      <c r="P75" s="381">
        <v>81.498999999999995</v>
      </c>
      <c r="Q75" s="381">
        <v>82.122</v>
      </c>
      <c r="R75" s="381">
        <v>83.811999999999998</v>
      </c>
      <c r="S75" s="381">
        <v>85.188000000000002</v>
      </c>
      <c r="T75" s="381">
        <v>89.808000000000007</v>
      </c>
      <c r="U75" s="381">
        <v>91.816000000000003</v>
      </c>
      <c r="V75" s="381">
        <v>93.930999999999997</v>
      </c>
      <c r="W75" s="381">
        <v>96.837999999999994</v>
      </c>
      <c r="X75" s="381">
        <v>87.837999999999994</v>
      </c>
      <c r="Y75" s="381">
        <v>90.29</v>
      </c>
      <c r="Z75" s="381">
        <v>92.174999999999997</v>
      </c>
      <c r="AA75" s="381">
        <v>94.924000000000007</v>
      </c>
      <c r="AB75" s="381">
        <v>90.608000000000004</v>
      </c>
      <c r="AC75" s="381">
        <v>93.733999999999995</v>
      </c>
      <c r="AD75" s="381">
        <v>97.784999999999997</v>
      </c>
      <c r="AE75" s="381">
        <v>93.975999999999999</v>
      </c>
      <c r="BG75" s="304"/>
      <c r="CJ75" s="304"/>
      <c r="DK75" s="304"/>
      <c r="EN75" s="304"/>
    </row>
    <row r="76" spans="1:144" ht="10.5" x14ac:dyDescent="0.25">
      <c r="A76" s="213" t="s">
        <v>178</v>
      </c>
      <c r="B76" s="381">
        <v>484.23899999999998</v>
      </c>
      <c r="C76" s="381">
        <v>480.584</v>
      </c>
      <c r="D76" s="381">
        <v>497.86099999999999</v>
      </c>
      <c r="E76" s="381">
        <v>514.42200000000003</v>
      </c>
      <c r="F76" s="381">
        <v>519.52099999999996</v>
      </c>
      <c r="G76" s="381">
        <v>525.46699999999998</v>
      </c>
      <c r="H76" s="381">
        <v>531.01599999999996</v>
      </c>
      <c r="I76" s="381">
        <v>544.72299999999996</v>
      </c>
      <c r="J76" s="381">
        <v>548.48900000000003</v>
      </c>
      <c r="K76" s="381">
        <v>565.27099999999996</v>
      </c>
      <c r="L76" s="381">
        <v>592.16600000000005</v>
      </c>
      <c r="M76" s="381">
        <v>601.32000000000005</v>
      </c>
      <c r="N76" s="381">
        <v>612.91800000000001</v>
      </c>
      <c r="O76" s="381">
        <v>641.46900000000005</v>
      </c>
      <c r="P76" s="381">
        <v>637.73900000000003</v>
      </c>
      <c r="Q76" s="381">
        <v>633.81500000000005</v>
      </c>
      <c r="R76" s="381">
        <v>625.19200000000001</v>
      </c>
      <c r="S76" s="381">
        <v>643.971</v>
      </c>
      <c r="T76" s="381">
        <v>647.15</v>
      </c>
      <c r="U76" s="381">
        <v>648.399</v>
      </c>
      <c r="V76" s="381">
        <v>656.77499999999998</v>
      </c>
      <c r="W76" s="381">
        <v>698.59400000000005</v>
      </c>
      <c r="X76" s="381">
        <v>727.86</v>
      </c>
      <c r="Y76" s="381">
        <v>739.58600000000001</v>
      </c>
      <c r="Z76" s="381">
        <v>788.22199999999998</v>
      </c>
      <c r="AA76" s="381">
        <v>807.92700000000002</v>
      </c>
      <c r="AB76" s="381">
        <v>838.11699999999996</v>
      </c>
      <c r="AC76" s="381">
        <v>847.26599999999996</v>
      </c>
      <c r="AD76" s="381">
        <v>873.20100000000002</v>
      </c>
      <c r="AE76" s="381">
        <v>892.62699999999995</v>
      </c>
      <c r="BG76" s="304"/>
      <c r="CJ76" s="304"/>
      <c r="DK76" s="304"/>
      <c r="EN76" s="304"/>
    </row>
    <row r="77" spans="1:144" x14ac:dyDescent="0.2">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BG77" s="304"/>
      <c r="CJ77" s="304"/>
      <c r="DK77" s="304"/>
      <c r="EN77" s="304"/>
    </row>
    <row r="78" spans="1:144" x14ac:dyDescent="0.2">
      <c r="BG78" s="304"/>
      <c r="CJ78" s="304"/>
      <c r="DK78" s="304"/>
      <c r="EN78" s="304"/>
    </row>
    <row r="79" spans="1:144" ht="25.5" customHeight="1" x14ac:dyDescent="0.2">
      <c r="A79" s="232" t="s">
        <v>259</v>
      </c>
      <c r="B79" s="231" t="s">
        <v>14</v>
      </c>
      <c r="C79" s="231" t="s">
        <v>15</v>
      </c>
      <c r="D79" s="231" t="s">
        <v>16</v>
      </c>
      <c r="E79" s="231" t="s">
        <v>17</v>
      </c>
      <c r="F79" s="231" t="s">
        <v>18</v>
      </c>
      <c r="G79" s="231" t="s">
        <v>19</v>
      </c>
      <c r="H79" s="231" t="s">
        <v>20</v>
      </c>
      <c r="I79" s="231" t="s">
        <v>21</v>
      </c>
      <c r="J79" s="231" t="s">
        <v>22</v>
      </c>
      <c r="K79" s="231" t="s">
        <v>23</v>
      </c>
      <c r="L79" s="233" t="s">
        <v>24</v>
      </c>
      <c r="M79" s="228" t="s">
        <v>39</v>
      </c>
      <c r="N79" s="228" t="s">
        <v>41</v>
      </c>
      <c r="O79" s="228" t="s">
        <v>43</v>
      </c>
      <c r="P79" s="228" t="s">
        <v>110</v>
      </c>
      <c r="Q79" s="228" t="s">
        <v>113</v>
      </c>
      <c r="R79" s="228" t="s">
        <v>118</v>
      </c>
      <c r="S79" s="228" t="s">
        <v>120</v>
      </c>
      <c r="T79" s="228" t="s">
        <v>136</v>
      </c>
      <c r="U79" s="228" t="s">
        <v>296</v>
      </c>
      <c r="V79" s="228" t="s">
        <v>315</v>
      </c>
      <c r="W79" s="228" t="s">
        <v>319</v>
      </c>
      <c r="X79" s="228" t="s">
        <v>321</v>
      </c>
      <c r="Y79" s="228" t="s">
        <v>337</v>
      </c>
      <c r="Z79" s="228" t="s">
        <v>343</v>
      </c>
      <c r="AA79" s="228" t="s">
        <v>364</v>
      </c>
      <c r="AB79" s="228" t="s">
        <v>368</v>
      </c>
      <c r="AC79" s="228" t="s">
        <v>373</v>
      </c>
      <c r="AD79" s="228" t="s">
        <v>378</v>
      </c>
      <c r="AE79" s="228" t="s">
        <v>400</v>
      </c>
      <c r="BG79" s="304"/>
      <c r="CJ79" s="304"/>
      <c r="DK79" s="304"/>
      <c r="EN79" s="304"/>
    </row>
    <row r="80" spans="1:144" ht="10.5" x14ac:dyDescent="0.25">
      <c r="A80" s="220" t="s">
        <v>207</v>
      </c>
      <c r="B80" s="220"/>
      <c r="C80" s="220"/>
      <c r="D80" s="220"/>
      <c r="E80" s="220"/>
      <c r="F80" s="225"/>
      <c r="G80" s="225"/>
      <c r="H80" s="225"/>
      <c r="I80" s="225"/>
      <c r="J80" s="225"/>
      <c r="K80" s="225"/>
      <c r="L80" s="225"/>
      <c r="M80" s="224"/>
      <c r="N80" s="224"/>
      <c r="O80" s="224"/>
      <c r="P80" s="224"/>
      <c r="Q80" s="224"/>
      <c r="R80" s="224"/>
      <c r="S80" s="224"/>
      <c r="T80" s="224"/>
      <c r="U80" s="224"/>
      <c r="V80" s="224"/>
      <c r="W80" s="224"/>
      <c r="X80" s="224"/>
      <c r="Y80" s="224"/>
      <c r="Z80" s="224"/>
      <c r="AA80" s="224"/>
      <c r="AB80" s="224"/>
      <c r="AC80" s="224"/>
      <c r="AD80" s="224"/>
      <c r="AE80" s="224"/>
      <c r="BG80" s="304"/>
      <c r="CJ80" s="304"/>
      <c r="DK80" s="304"/>
      <c r="EN80" s="304"/>
    </row>
    <row r="81" spans="1:144" ht="20" x14ac:dyDescent="0.2">
      <c r="A81" s="388" t="s">
        <v>417</v>
      </c>
      <c r="B81" s="378">
        <v>135.339</v>
      </c>
      <c r="C81" s="378">
        <v>124.73399999999999</v>
      </c>
      <c r="D81" s="378">
        <v>168.512</v>
      </c>
      <c r="E81" s="378">
        <v>135.571</v>
      </c>
      <c r="F81" s="378">
        <v>135.45400000000001</v>
      </c>
      <c r="G81" s="378">
        <v>142.316</v>
      </c>
      <c r="H81" s="378">
        <v>160.273</v>
      </c>
      <c r="I81" s="378">
        <v>163.38300000000001</v>
      </c>
      <c r="J81" s="378">
        <v>140.83799999999999</v>
      </c>
      <c r="K81" s="378">
        <v>176.47399999999999</v>
      </c>
      <c r="L81" s="378">
        <v>191.208</v>
      </c>
      <c r="M81" s="378">
        <v>154.904</v>
      </c>
      <c r="N81" s="378">
        <v>168.89099999999999</v>
      </c>
      <c r="O81" s="378">
        <v>190.648</v>
      </c>
      <c r="P81" s="378">
        <v>193.203</v>
      </c>
      <c r="Q81" s="378">
        <v>186.85499999999999</v>
      </c>
      <c r="R81" s="378">
        <v>209.59800000000001</v>
      </c>
      <c r="S81" s="378">
        <v>186.00800000000001</v>
      </c>
      <c r="T81" s="378">
        <v>216.399</v>
      </c>
      <c r="U81" s="378">
        <v>228.58199999999999</v>
      </c>
      <c r="V81" s="378">
        <v>206.649</v>
      </c>
      <c r="W81" s="378">
        <v>251.39699999999999</v>
      </c>
      <c r="X81" s="378">
        <v>245.69200000000001</v>
      </c>
      <c r="Y81" s="378">
        <v>201.47300000000001</v>
      </c>
      <c r="Z81" s="378">
        <v>236.25800000000001</v>
      </c>
      <c r="AA81" s="378">
        <v>228.17</v>
      </c>
      <c r="AB81" s="378">
        <v>293.32400000000001</v>
      </c>
      <c r="AC81" s="378">
        <v>228.82400000000001</v>
      </c>
      <c r="AD81" s="378">
        <v>236.417</v>
      </c>
      <c r="AE81" s="378">
        <v>238.87799999999999</v>
      </c>
      <c r="BG81" s="304"/>
      <c r="CJ81" s="304"/>
      <c r="DK81" s="304"/>
      <c r="EN81" s="304"/>
    </row>
    <row r="82" spans="1:144" x14ac:dyDescent="0.2">
      <c r="A82" s="308" t="s">
        <v>205</v>
      </c>
      <c r="B82" s="379">
        <v>136.42599999999999</v>
      </c>
      <c r="C82" s="379">
        <v>151.00200000000001</v>
      </c>
      <c r="D82" s="379">
        <v>156.86699999999999</v>
      </c>
      <c r="E82" s="379">
        <v>173.99100000000001</v>
      </c>
      <c r="F82" s="379">
        <v>161.12200000000001</v>
      </c>
      <c r="G82" s="379">
        <v>168.577</v>
      </c>
      <c r="H82" s="379">
        <v>168.53200000000001</v>
      </c>
      <c r="I82" s="379">
        <v>174.411</v>
      </c>
      <c r="J82" s="379">
        <v>180.333</v>
      </c>
      <c r="K82" s="379">
        <v>181.62799999999999</v>
      </c>
      <c r="L82" s="379">
        <v>196.11199999999999</v>
      </c>
      <c r="M82" s="379">
        <v>225.608</v>
      </c>
      <c r="N82" s="379">
        <v>236.75299999999999</v>
      </c>
      <c r="O82" s="379">
        <v>247.68100000000001</v>
      </c>
      <c r="P82" s="379">
        <v>242.36</v>
      </c>
      <c r="Q82" s="379">
        <v>242.28</v>
      </c>
      <c r="R82" s="379">
        <v>265.10300000000001</v>
      </c>
      <c r="S82" s="379">
        <v>266.78500000000003</v>
      </c>
      <c r="T82" s="379">
        <v>291.62299999999999</v>
      </c>
      <c r="U82" s="379">
        <v>298.245</v>
      </c>
      <c r="V82" s="379">
        <v>308.42599999999999</v>
      </c>
      <c r="W82" s="379">
        <v>285.03399999999999</v>
      </c>
      <c r="X82" s="379">
        <v>325.06400000000002</v>
      </c>
      <c r="Y82" s="379">
        <v>289.38499999999999</v>
      </c>
      <c r="Z82" s="379">
        <v>249.13499999999999</v>
      </c>
      <c r="AA82" s="379">
        <v>258.64699999999999</v>
      </c>
      <c r="AB82" s="379">
        <v>284.66399999999999</v>
      </c>
      <c r="AC82" s="379">
        <v>284.16699999999997</v>
      </c>
      <c r="AD82" s="379">
        <v>250.37200000000001</v>
      </c>
      <c r="AE82" s="379">
        <v>264.08999999999997</v>
      </c>
      <c r="BG82" s="304"/>
      <c r="CJ82" s="304"/>
      <c r="DK82" s="304"/>
      <c r="EN82" s="304"/>
    </row>
    <row r="83" spans="1:144" x14ac:dyDescent="0.2">
      <c r="A83" s="162" t="s">
        <v>204</v>
      </c>
      <c r="B83" s="380">
        <v>1E-3</v>
      </c>
      <c r="C83" s="380">
        <v>3.0000000000000001E-3</v>
      </c>
      <c r="D83" s="380">
        <v>0</v>
      </c>
      <c r="E83" s="380">
        <v>0</v>
      </c>
      <c r="F83" s="380">
        <v>1E-3</v>
      </c>
      <c r="G83" s="380">
        <v>7.0000000000000001E-3</v>
      </c>
      <c r="H83" s="380">
        <v>4.0000000000000001E-3</v>
      </c>
      <c r="I83" s="380">
        <v>1.7999999999999999E-2</v>
      </c>
      <c r="J83" s="380">
        <v>0</v>
      </c>
      <c r="K83" s="380">
        <v>8.0000000000000002E-3</v>
      </c>
      <c r="L83" s="380">
        <v>0</v>
      </c>
      <c r="M83" s="380">
        <v>8.0000000000000002E-3</v>
      </c>
      <c r="N83" s="380">
        <v>2E-3</v>
      </c>
      <c r="O83" s="380">
        <v>0</v>
      </c>
      <c r="P83" s="380">
        <v>0</v>
      </c>
      <c r="Q83" s="380">
        <v>0</v>
      </c>
      <c r="R83" s="380">
        <v>0</v>
      </c>
      <c r="S83" s="380">
        <v>2E-3</v>
      </c>
      <c r="T83" s="380">
        <v>7.0000000000000001E-3</v>
      </c>
      <c r="U83" s="380">
        <v>2.1000000000000001E-2</v>
      </c>
      <c r="V83" s="380">
        <v>1E-3</v>
      </c>
      <c r="W83" s="380">
        <v>2.5999999999999999E-2</v>
      </c>
      <c r="X83" s="380">
        <v>1.2999999999999999E-2</v>
      </c>
      <c r="Y83" s="380">
        <v>1.9E-2</v>
      </c>
      <c r="Z83" s="380">
        <v>0.01</v>
      </c>
      <c r="AA83" s="380">
        <v>3.0000000000000001E-3</v>
      </c>
      <c r="AB83" s="380">
        <v>5.0000000000000001E-3</v>
      </c>
      <c r="AC83" s="380">
        <v>0</v>
      </c>
      <c r="AD83" s="380">
        <v>2E-3</v>
      </c>
      <c r="AE83" s="380">
        <v>2E-3</v>
      </c>
      <c r="BG83" s="304"/>
      <c r="CJ83" s="304"/>
      <c r="DK83" s="304"/>
      <c r="EN83" s="304"/>
    </row>
    <row r="84" spans="1:144" x14ac:dyDescent="0.2">
      <c r="A84" s="162" t="s">
        <v>203</v>
      </c>
      <c r="B84" s="380">
        <v>136.42500000000001</v>
      </c>
      <c r="C84" s="380">
        <v>150.999</v>
      </c>
      <c r="D84" s="380">
        <v>156.86699999999999</v>
      </c>
      <c r="E84" s="380">
        <v>173.99100000000001</v>
      </c>
      <c r="F84" s="380">
        <v>161.12100000000001</v>
      </c>
      <c r="G84" s="380">
        <v>168.57</v>
      </c>
      <c r="H84" s="380">
        <v>168.52799999999999</v>
      </c>
      <c r="I84" s="380">
        <v>174.393</v>
      </c>
      <c r="J84" s="380">
        <v>180.333</v>
      </c>
      <c r="K84" s="380">
        <v>181.62</v>
      </c>
      <c r="L84" s="380">
        <v>196.11199999999999</v>
      </c>
      <c r="M84" s="380">
        <v>225.6</v>
      </c>
      <c r="N84" s="380">
        <v>236.751</v>
      </c>
      <c r="O84" s="380">
        <v>247.68100000000001</v>
      </c>
      <c r="P84" s="380">
        <v>242.36</v>
      </c>
      <c r="Q84" s="380">
        <v>242.28</v>
      </c>
      <c r="R84" s="380">
        <v>265.10300000000001</v>
      </c>
      <c r="S84" s="380">
        <v>266.78300000000002</v>
      </c>
      <c r="T84" s="380">
        <v>291.61599999999999</v>
      </c>
      <c r="U84" s="380">
        <v>298.22399999999999</v>
      </c>
      <c r="V84" s="380">
        <v>308.42500000000001</v>
      </c>
      <c r="W84" s="380">
        <v>285.00799999999998</v>
      </c>
      <c r="X84" s="380">
        <v>325.05099999999999</v>
      </c>
      <c r="Y84" s="380">
        <v>289.36599999999999</v>
      </c>
      <c r="Z84" s="380">
        <v>249.125</v>
      </c>
      <c r="AA84" s="380">
        <v>258.64400000000001</v>
      </c>
      <c r="AB84" s="380">
        <v>284.65899999999999</v>
      </c>
      <c r="AC84" s="380">
        <v>284.16699999999997</v>
      </c>
      <c r="AD84" s="380">
        <v>250.37</v>
      </c>
      <c r="AE84" s="380">
        <v>264.08800000000002</v>
      </c>
      <c r="BG84" s="304"/>
      <c r="CJ84" s="304"/>
      <c r="DK84" s="304"/>
      <c r="EN84" s="304"/>
    </row>
    <row r="85" spans="1:144" x14ac:dyDescent="0.2">
      <c r="A85" s="308" t="s">
        <v>412</v>
      </c>
      <c r="B85" s="380">
        <v>38.484999999999999</v>
      </c>
      <c r="C85" s="380">
        <v>54.53</v>
      </c>
      <c r="D85" s="380">
        <v>25.210999999999999</v>
      </c>
      <c r="E85" s="380">
        <v>46.496000000000002</v>
      </c>
      <c r="F85" s="380">
        <v>37.798000000000002</v>
      </c>
      <c r="G85" s="380">
        <v>59.165999999999997</v>
      </c>
      <c r="H85" s="380">
        <v>49.008000000000003</v>
      </c>
      <c r="I85" s="380">
        <v>47.179000000000002</v>
      </c>
      <c r="J85" s="380">
        <v>48.46</v>
      </c>
      <c r="K85" s="380">
        <v>51.412999999999997</v>
      </c>
      <c r="L85" s="380">
        <v>46.494</v>
      </c>
      <c r="M85" s="380">
        <v>60.83</v>
      </c>
      <c r="N85" s="380">
        <v>61.38</v>
      </c>
      <c r="O85" s="380">
        <v>53.073</v>
      </c>
      <c r="P85" s="380">
        <v>46.448</v>
      </c>
      <c r="Q85" s="380">
        <v>57.006999999999998</v>
      </c>
      <c r="R85" s="380">
        <v>40.426000000000002</v>
      </c>
      <c r="S85" s="380">
        <v>52.972000000000001</v>
      </c>
      <c r="T85" s="380">
        <v>49.817999999999998</v>
      </c>
      <c r="U85" s="380">
        <v>67.343999999999994</v>
      </c>
      <c r="V85" s="380">
        <v>69.004000000000005</v>
      </c>
      <c r="W85" s="380">
        <v>61.573999999999998</v>
      </c>
      <c r="X85" s="380">
        <v>45.7</v>
      </c>
      <c r="Y85" s="380">
        <v>84.328999999999994</v>
      </c>
      <c r="Z85" s="380">
        <v>72.234999999999999</v>
      </c>
      <c r="AA85" s="380">
        <v>76.185000000000002</v>
      </c>
      <c r="AB85" s="380">
        <v>24.376999999999999</v>
      </c>
      <c r="AC85" s="380">
        <v>71.287999999999997</v>
      </c>
      <c r="AD85" s="380">
        <v>68.941000000000003</v>
      </c>
      <c r="AE85" s="380">
        <v>72.021000000000001</v>
      </c>
      <c r="BG85" s="304"/>
      <c r="CJ85" s="304"/>
      <c r="DK85" s="304"/>
      <c r="EN85" s="304"/>
    </row>
    <row r="86" spans="1:144" x14ac:dyDescent="0.2">
      <c r="A86" s="162" t="s">
        <v>199</v>
      </c>
      <c r="B86" s="380">
        <v>38.628</v>
      </c>
      <c r="C86" s="380">
        <v>54.664000000000001</v>
      </c>
      <c r="D86" s="380">
        <v>25.56</v>
      </c>
      <c r="E86" s="380">
        <v>46.546999999999997</v>
      </c>
      <c r="F86" s="380">
        <v>38.055999999999997</v>
      </c>
      <c r="G86" s="380">
        <v>59.814</v>
      </c>
      <c r="H86" s="380">
        <v>49.584000000000003</v>
      </c>
      <c r="I86" s="380">
        <v>47.201000000000001</v>
      </c>
      <c r="J86" s="380">
        <v>48.478999999999999</v>
      </c>
      <c r="K86" s="380">
        <v>51.442</v>
      </c>
      <c r="L86" s="380">
        <v>46.545000000000002</v>
      </c>
      <c r="M86" s="380">
        <v>60.912999999999997</v>
      </c>
      <c r="N86" s="380">
        <v>61.447000000000003</v>
      </c>
      <c r="O86" s="380">
        <v>53.136000000000003</v>
      </c>
      <c r="P86" s="380">
        <v>46.533000000000001</v>
      </c>
      <c r="Q86" s="380">
        <v>57.100999999999999</v>
      </c>
      <c r="R86" s="380">
        <v>40.503999999999998</v>
      </c>
      <c r="S86" s="380">
        <v>53.052999999999997</v>
      </c>
      <c r="T86" s="380">
        <v>49.893999999999998</v>
      </c>
      <c r="U86" s="380">
        <v>67.445999999999998</v>
      </c>
      <c r="V86" s="380">
        <v>69.081999999999994</v>
      </c>
      <c r="W86" s="380">
        <v>61.606000000000002</v>
      </c>
      <c r="X86" s="380">
        <v>45.734000000000002</v>
      </c>
      <c r="Y86" s="380">
        <v>84.366</v>
      </c>
      <c r="Z86" s="380">
        <v>72.254000000000005</v>
      </c>
      <c r="AA86" s="380">
        <v>76.203000000000003</v>
      </c>
      <c r="AB86" s="380">
        <v>24.385000000000002</v>
      </c>
      <c r="AC86" s="380">
        <v>71.299000000000007</v>
      </c>
      <c r="AD86" s="380">
        <v>68.953000000000003</v>
      </c>
      <c r="AE86" s="380">
        <v>72.034000000000006</v>
      </c>
      <c r="BG86" s="304"/>
      <c r="CJ86" s="304"/>
      <c r="DK86" s="304"/>
      <c r="EN86" s="304"/>
    </row>
    <row r="87" spans="1:144" x14ac:dyDescent="0.2">
      <c r="A87" s="162" t="s">
        <v>210</v>
      </c>
      <c r="B87" s="380">
        <v>-0.14299999999999999</v>
      </c>
      <c r="C87" s="380">
        <v>-0.13400000000000001</v>
      </c>
      <c r="D87" s="380">
        <v>-0.34899999999999998</v>
      </c>
      <c r="E87" s="380">
        <v>-5.0999999999999997E-2</v>
      </c>
      <c r="F87" s="380">
        <v>-0.25800000000000001</v>
      </c>
      <c r="G87" s="380">
        <v>-0.64800000000000002</v>
      </c>
      <c r="H87" s="380">
        <v>-0.57599999999999996</v>
      </c>
      <c r="I87" s="380">
        <v>-2.1999999999999999E-2</v>
      </c>
      <c r="J87" s="380">
        <v>-1.9E-2</v>
      </c>
      <c r="K87" s="380">
        <v>-2.9000000000000001E-2</v>
      </c>
      <c r="L87" s="380">
        <v>-5.0999999999999997E-2</v>
      </c>
      <c r="M87" s="380">
        <v>-8.3000000000000004E-2</v>
      </c>
      <c r="N87" s="380">
        <v>-6.7000000000000004E-2</v>
      </c>
      <c r="O87" s="380">
        <v>-6.3E-2</v>
      </c>
      <c r="P87" s="380">
        <v>-8.5000000000000006E-2</v>
      </c>
      <c r="Q87" s="380">
        <v>-9.4E-2</v>
      </c>
      <c r="R87" s="380">
        <v>-7.8E-2</v>
      </c>
      <c r="S87" s="380">
        <v>-8.1000000000000003E-2</v>
      </c>
      <c r="T87" s="380">
        <v>-7.5999999999999998E-2</v>
      </c>
      <c r="U87" s="380">
        <v>-0.10199999999999999</v>
      </c>
      <c r="V87" s="380">
        <v>-7.8E-2</v>
      </c>
      <c r="W87" s="380">
        <v>-3.2000000000000001E-2</v>
      </c>
      <c r="X87" s="380">
        <v>-3.4000000000000002E-2</v>
      </c>
      <c r="Y87" s="380">
        <v>-3.6999999999999998E-2</v>
      </c>
      <c r="Z87" s="380">
        <v>-1.9E-2</v>
      </c>
      <c r="AA87" s="380">
        <v>-1.7999999999999999E-2</v>
      </c>
      <c r="AB87" s="380">
        <v>-8.0000000000000002E-3</v>
      </c>
      <c r="AC87" s="380">
        <v>-1.0999999999999999E-2</v>
      </c>
      <c r="AD87" s="380">
        <v>-1.2E-2</v>
      </c>
      <c r="AE87" s="380">
        <v>-1.2999999999999999E-2</v>
      </c>
      <c r="BG87" s="304"/>
      <c r="CJ87" s="304"/>
      <c r="DK87" s="304"/>
      <c r="EN87" s="304"/>
    </row>
    <row r="88" spans="1:144" x14ac:dyDescent="0.2">
      <c r="A88" s="308" t="s">
        <v>200</v>
      </c>
      <c r="B88" s="380">
        <v>715.57299999999998</v>
      </c>
      <c r="C88" s="380">
        <v>715.399</v>
      </c>
      <c r="D88" s="380">
        <v>743.34100000000001</v>
      </c>
      <c r="E88" s="380">
        <v>736.62800000000004</v>
      </c>
      <c r="F88" s="380">
        <v>742.06399999999996</v>
      </c>
      <c r="G88" s="380">
        <v>740.67499999999995</v>
      </c>
      <c r="H88" s="380">
        <v>796.678</v>
      </c>
      <c r="I88" s="380">
        <v>796.31700000000001</v>
      </c>
      <c r="J88" s="380">
        <v>817.00800000000004</v>
      </c>
      <c r="K88" s="380">
        <v>818.83</v>
      </c>
      <c r="L88" s="380">
        <v>858.59199999999998</v>
      </c>
      <c r="M88" s="380">
        <v>849.79200000000003</v>
      </c>
      <c r="N88" s="380">
        <v>851.34</v>
      </c>
      <c r="O88" s="380">
        <v>856.6</v>
      </c>
      <c r="P88" s="380">
        <v>915.149</v>
      </c>
      <c r="Q88" s="380">
        <v>920.80700000000002</v>
      </c>
      <c r="R88" s="380">
        <v>941.13199999999995</v>
      </c>
      <c r="S88" s="380">
        <v>953.73599999999999</v>
      </c>
      <c r="T88" s="380">
        <v>956.93100000000004</v>
      </c>
      <c r="U88" s="380">
        <v>960.23</v>
      </c>
      <c r="V88" s="380">
        <v>1003.044</v>
      </c>
      <c r="W88" s="380">
        <v>1023.293</v>
      </c>
      <c r="X88" s="380">
        <v>1084.075</v>
      </c>
      <c r="Y88" s="380">
        <v>1108.211</v>
      </c>
      <c r="Z88" s="380">
        <v>1116.577</v>
      </c>
      <c r="AA88" s="380">
        <v>1122.1389999999999</v>
      </c>
      <c r="AB88" s="380">
        <v>1170.692</v>
      </c>
      <c r="AC88" s="380">
        <v>1159.9380000000001</v>
      </c>
      <c r="AD88" s="380">
        <v>1187.5450000000001</v>
      </c>
      <c r="AE88" s="380">
        <v>1186.037</v>
      </c>
      <c r="BG88" s="304"/>
      <c r="CJ88" s="304"/>
      <c r="DK88" s="304"/>
      <c r="EN88" s="304"/>
    </row>
    <row r="89" spans="1:144" x14ac:dyDescent="0.2">
      <c r="A89" s="162" t="s">
        <v>199</v>
      </c>
      <c r="B89" s="380">
        <v>813.57899999999995</v>
      </c>
      <c r="C89" s="380">
        <v>801.41800000000001</v>
      </c>
      <c r="D89" s="380">
        <v>829.37800000000004</v>
      </c>
      <c r="E89" s="380">
        <v>818.39599999999996</v>
      </c>
      <c r="F89" s="380">
        <v>824.35400000000004</v>
      </c>
      <c r="G89" s="380">
        <v>817.98500000000001</v>
      </c>
      <c r="H89" s="380">
        <v>877.64400000000001</v>
      </c>
      <c r="I89" s="380">
        <v>849.23599999999999</v>
      </c>
      <c r="J89" s="380">
        <v>873.61300000000006</v>
      </c>
      <c r="K89" s="380">
        <v>873.38199999999995</v>
      </c>
      <c r="L89" s="380">
        <v>918.14</v>
      </c>
      <c r="M89" s="380">
        <v>909.78899999999999</v>
      </c>
      <c r="N89" s="380">
        <v>912.45799999999997</v>
      </c>
      <c r="O89" s="380">
        <v>909.81899999999996</v>
      </c>
      <c r="P89" s="380">
        <v>969.21299999999997</v>
      </c>
      <c r="Q89" s="380">
        <v>978.65599999999995</v>
      </c>
      <c r="R89" s="380">
        <v>1000.874</v>
      </c>
      <c r="S89" s="380">
        <v>1012.122</v>
      </c>
      <c r="T89" s="380">
        <v>1021.276</v>
      </c>
      <c r="U89" s="380">
        <v>1023.431</v>
      </c>
      <c r="V89" s="380">
        <v>1060.847</v>
      </c>
      <c r="W89" s="380">
        <v>1082.6980000000001</v>
      </c>
      <c r="X89" s="380">
        <v>1144.42</v>
      </c>
      <c r="Y89" s="380">
        <v>1167.557</v>
      </c>
      <c r="Z89" s="380">
        <v>1176.5409999999999</v>
      </c>
      <c r="AA89" s="380">
        <v>1182.8679999999999</v>
      </c>
      <c r="AB89" s="380">
        <v>1234.3430000000001</v>
      </c>
      <c r="AC89" s="380">
        <v>1220.4179999999999</v>
      </c>
      <c r="AD89" s="380">
        <v>1249.066</v>
      </c>
      <c r="AE89" s="380">
        <v>1249.6949999999999</v>
      </c>
      <c r="BG89" s="304"/>
      <c r="CJ89" s="304"/>
      <c r="DK89" s="304"/>
      <c r="EN89" s="304"/>
    </row>
    <row r="90" spans="1:144" x14ac:dyDescent="0.2">
      <c r="A90" s="156" t="s">
        <v>187</v>
      </c>
      <c r="B90" s="380">
        <v>383.084</v>
      </c>
      <c r="C90" s="380">
        <v>361.589</v>
      </c>
      <c r="D90" s="380">
        <v>382.447</v>
      </c>
      <c r="E90" s="380">
        <v>361.71899999999999</v>
      </c>
      <c r="F90" s="380">
        <v>355.80900000000003</v>
      </c>
      <c r="G90" s="380">
        <v>335.43200000000002</v>
      </c>
      <c r="H90" s="380">
        <v>383.678</v>
      </c>
      <c r="I90" s="380">
        <v>351.351</v>
      </c>
      <c r="J90" s="380">
        <v>358.17399999999998</v>
      </c>
      <c r="K90" s="380">
        <v>349.24900000000002</v>
      </c>
      <c r="L90" s="380">
        <v>383.21199999999999</v>
      </c>
      <c r="M90" s="380">
        <v>368.96800000000002</v>
      </c>
      <c r="N90" s="380">
        <v>361.38099999999997</v>
      </c>
      <c r="O90" s="380">
        <v>350.23700000000002</v>
      </c>
      <c r="P90" s="380">
        <v>393.137</v>
      </c>
      <c r="Q90" s="380">
        <v>382.40699999999998</v>
      </c>
      <c r="R90" s="380">
        <v>393.80200000000002</v>
      </c>
      <c r="S90" s="380">
        <v>380.41399999999999</v>
      </c>
      <c r="T90" s="380">
        <v>395.46600000000001</v>
      </c>
      <c r="U90" s="380">
        <v>382.65800000000002</v>
      </c>
      <c r="V90" s="380">
        <v>394.983</v>
      </c>
      <c r="W90" s="380">
        <v>399.726</v>
      </c>
      <c r="X90" s="380">
        <v>444.005</v>
      </c>
      <c r="Y90" s="380">
        <v>451.19299999999998</v>
      </c>
      <c r="Z90" s="380">
        <v>443.70100000000002</v>
      </c>
      <c r="AA90" s="380">
        <v>434.142</v>
      </c>
      <c r="AB90" s="380">
        <v>468.48899999999998</v>
      </c>
      <c r="AC90" s="380">
        <v>438.58100000000002</v>
      </c>
      <c r="AD90" s="380">
        <v>444.97899999999998</v>
      </c>
      <c r="AE90" s="380">
        <v>425.47399999999999</v>
      </c>
      <c r="BG90" s="304"/>
      <c r="CJ90" s="304"/>
      <c r="DK90" s="304"/>
      <c r="EN90" s="304"/>
    </row>
    <row r="91" spans="1:144" x14ac:dyDescent="0.2">
      <c r="A91" s="156" t="s">
        <v>186</v>
      </c>
      <c r="B91" s="380">
        <v>9.4420000000000002</v>
      </c>
      <c r="C91" s="380">
        <v>9.0229999999999997</v>
      </c>
      <c r="D91" s="380">
        <v>8.6709999999999994</v>
      </c>
      <c r="E91" s="380">
        <v>8.5079999999999991</v>
      </c>
      <c r="F91" s="380">
        <v>8.125</v>
      </c>
      <c r="G91" s="380">
        <v>8.9779999999999998</v>
      </c>
      <c r="H91" s="380">
        <v>8.093</v>
      </c>
      <c r="I91" s="380">
        <v>5.4749999999999996</v>
      </c>
      <c r="J91" s="380">
        <v>4.1500000000000004</v>
      </c>
      <c r="K91" s="380">
        <v>3.8359999999999999</v>
      </c>
      <c r="L91" s="380">
        <v>3.5219999999999998</v>
      </c>
      <c r="M91" s="380">
        <v>3.2</v>
      </c>
      <c r="N91" s="380">
        <v>2.9020000000000001</v>
      </c>
      <c r="O91" s="380">
        <v>2.5739999999999998</v>
      </c>
      <c r="P91" s="380">
        <v>2.25</v>
      </c>
      <c r="Q91" s="380">
        <v>19.75</v>
      </c>
      <c r="R91" s="380">
        <v>19.463999999999999</v>
      </c>
      <c r="S91" s="380">
        <v>19.189</v>
      </c>
      <c r="T91" s="380">
        <v>0.99299999999999999</v>
      </c>
      <c r="U91" s="380">
        <v>0.67700000000000005</v>
      </c>
      <c r="V91" s="380">
        <v>0.39400000000000002</v>
      </c>
      <c r="W91" s="380">
        <v>1.4999999999999999E-2</v>
      </c>
      <c r="X91" s="380">
        <v>4.0000000000000001E-3</v>
      </c>
      <c r="Y91" s="380">
        <v>2.4E-2</v>
      </c>
      <c r="Z91" s="380">
        <v>2.7E-2</v>
      </c>
      <c r="AA91" s="380">
        <v>1.7000000000000001E-2</v>
      </c>
      <c r="AB91" s="380">
        <v>1.2999999999999999E-2</v>
      </c>
      <c r="AC91" s="380">
        <v>1.2999999999999999E-2</v>
      </c>
      <c r="AD91" s="380">
        <v>0.01</v>
      </c>
      <c r="AE91" s="380">
        <v>6.5000000000000002E-2</v>
      </c>
      <c r="BG91" s="304"/>
      <c r="CJ91" s="304"/>
      <c r="DK91" s="304"/>
      <c r="EN91" s="304"/>
    </row>
    <row r="92" spans="1:144" x14ac:dyDescent="0.2">
      <c r="A92" s="156" t="s">
        <v>185</v>
      </c>
      <c r="B92" s="380">
        <v>421.053</v>
      </c>
      <c r="C92" s="380">
        <v>430.80599999999998</v>
      </c>
      <c r="D92" s="380">
        <v>438.26</v>
      </c>
      <c r="E92" s="380">
        <v>448.16899999999998</v>
      </c>
      <c r="F92" s="380">
        <v>460.42</v>
      </c>
      <c r="G92" s="380">
        <v>473.57499999999999</v>
      </c>
      <c r="H92" s="380">
        <v>485.87299999999999</v>
      </c>
      <c r="I92" s="380">
        <v>492.41</v>
      </c>
      <c r="J92" s="380">
        <v>511.28899999999999</v>
      </c>
      <c r="K92" s="380">
        <v>520.29700000000003</v>
      </c>
      <c r="L92" s="380">
        <v>531.40599999999995</v>
      </c>
      <c r="M92" s="380">
        <v>537.62099999999998</v>
      </c>
      <c r="N92" s="380">
        <v>548.17499999999995</v>
      </c>
      <c r="O92" s="380">
        <v>557.00800000000004</v>
      </c>
      <c r="P92" s="380">
        <v>573.82600000000002</v>
      </c>
      <c r="Q92" s="380">
        <v>576.49900000000002</v>
      </c>
      <c r="R92" s="380">
        <v>587.60799999999995</v>
      </c>
      <c r="S92" s="380">
        <v>612.51900000000001</v>
      </c>
      <c r="T92" s="380">
        <v>624.81700000000001</v>
      </c>
      <c r="U92" s="380">
        <v>640.096</v>
      </c>
      <c r="V92" s="380">
        <v>665.47</v>
      </c>
      <c r="W92" s="380">
        <v>682.95699999999999</v>
      </c>
      <c r="X92" s="380">
        <v>700.41099999999994</v>
      </c>
      <c r="Y92" s="380">
        <v>716.34</v>
      </c>
      <c r="Z92" s="380">
        <v>732.81299999999999</v>
      </c>
      <c r="AA92" s="380">
        <v>748.70899999999995</v>
      </c>
      <c r="AB92" s="380">
        <v>765.84100000000001</v>
      </c>
      <c r="AC92" s="380">
        <v>781.82399999999996</v>
      </c>
      <c r="AD92" s="380">
        <v>804.077</v>
      </c>
      <c r="AE92" s="380">
        <v>824.15599999999995</v>
      </c>
      <c r="BG92" s="304"/>
      <c r="CJ92" s="304"/>
      <c r="DK92" s="304"/>
      <c r="EN92" s="304"/>
    </row>
    <row r="93" spans="1:144" x14ac:dyDescent="0.2">
      <c r="A93" s="162" t="s">
        <v>255</v>
      </c>
      <c r="B93" s="380">
        <v>-98.006</v>
      </c>
      <c r="C93" s="380">
        <v>-86.019000000000005</v>
      </c>
      <c r="D93" s="380">
        <v>-86.037000000000006</v>
      </c>
      <c r="E93" s="380">
        <v>-81.768000000000001</v>
      </c>
      <c r="F93" s="380">
        <v>-82.29</v>
      </c>
      <c r="G93" s="380">
        <v>-77.31</v>
      </c>
      <c r="H93" s="380">
        <v>-80.965999999999994</v>
      </c>
      <c r="I93" s="380">
        <v>-52.918999999999997</v>
      </c>
      <c r="J93" s="380">
        <v>-56.604999999999997</v>
      </c>
      <c r="K93" s="380">
        <v>-54.552</v>
      </c>
      <c r="L93" s="380">
        <v>-59.548000000000002</v>
      </c>
      <c r="M93" s="380">
        <v>-59.997</v>
      </c>
      <c r="N93" s="380">
        <v>-61.118000000000002</v>
      </c>
      <c r="O93" s="380">
        <v>-53.219000000000001</v>
      </c>
      <c r="P93" s="380">
        <v>-54.064</v>
      </c>
      <c r="Q93" s="380">
        <v>-57.848999999999997</v>
      </c>
      <c r="R93" s="380">
        <v>-59.741999999999997</v>
      </c>
      <c r="S93" s="380">
        <v>-58.386000000000003</v>
      </c>
      <c r="T93" s="380">
        <v>-64.344999999999999</v>
      </c>
      <c r="U93" s="380">
        <v>-63.201000000000001</v>
      </c>
      <c r="V93" s="380">
        <v>-57.802999999999997</v>
      </c>
      <c r="W93" s="380">
        <v>-59.405000000000001</v>
      </c>
      <c r="X93" s="380">
        <v>-60.344999999999999</v>
      </c>
      <c r="Y93" s="380">
        <v>-59.345999999999997</v>
      </c>
      <c r="Z93" s="380">
        <v>-59.963999999999999</v>
      </c>
      <c r="AA93" s="380">
        <v>-60.728999999999999</v>
      </c>
      <c r="AB93" s="380">
        <v>-63.651000000000003</v>
      </c>
      <c r="AC93" s="380">
        <v>-60.48</v>
      </c>
      <c r="AD93" s="380">
        <v>-61.521000000000001</v>
      </c>
      <c r="AE93" s="380">
        <v>-63.658000000000001</v>
      </c>
      <c r="BG93" s="304"/>
      <c r="CJ93" s="304"/>
      <c r="DK93" s="304"/>
      <c r="EN93" s="304"/>
    </row>
    <row r="94" spans="1:144" x14ac:dyDescent="0.2">
      <c r="A94" s="308" t="s">
        <v>413</v>
      </c>
      <c r="B94" s="380">
        <v>1.038</v>
      </c>
      <c r="C94" s="380">
        <v>1.038</v>
      </c>
      <c r="D94" s="380">
        <v>1.038</v>
      </c>
      <c r="E94" s="380">
        <v>1.038</v>
      </c>
      <c r="F94" s="380">
        <v>1.038</v>
      </c>
      <c r="G94" s="380">
        <v>1.038</v>
      </c>
      <c r="H94" s="380">
        <v>0</v>
      </c>
      <c r="I94" s="380">
        <v>0</v>
      </c>
      <c r="J94" s="380">
        <v>0</v>
      </c>
      <c r="K94" s="380">
        <v>0</v>
      </c>
      <c r="L94" s="380">
        <v>0</v>
      </c>
      <c r="M94" s="380">
        <v>0</v>
      </c>
      <c r="N94" s="380">
        <v>0</v>
      </c>
      <c r="O94" s="380">
        <v>0</v>
      </c>
      <c r="P94" s="380">
        <v>0</v>
      </c>
      <c r="Q94" s="380">
        <v>0</v>
      </c>
      <c r="R94" s="380">
        <v>0</v>
      </c>
      <c r="S94" s="380">
        <v>0</v>
      </c>
      <c r="T94" s="380">
        <v>0</v>
      </c>
      <c r="U94" s="380">
        <v>0</v>
      </c>
      <c r="V94" s="380">
        <v>0</v>
      </c>
      <c r="W94" s="380">
        <v>0</v>
      </c>
      <c r="X94" s="380">
        <v>0</v>
      </c>
      <c r="Y94" s="380">
        <v>0</v>
      </c>
      <c r="Z94" s="380">
        <v>0</v>
      </c>
      <c r="AA94" s="380">
        <v>0</v>
      </c>
      <c r="AB94" s="380">
        <v>0.29499999999999998</v>
      </c>
      <c r="AC94" s="380">
        <v>0.29499999999999998</v>
      </c>
      <c r="AD94" s="380">
        <v>0.29499999999999998</v>
      </c>
      <c r="AE94" s="380">
        <v>1.0649999999999999</v>
      </c>
      <c r="BG94" s="304"/>
      <c r="CJ94" s="304"/>
      <c r="DK94" s="304"/>
      <c r="EN94" s="304"/>
    </row>
    <row r="95" spans="1:144" x14ac:dyDescent="0.2">
      <c r="A95" s="308" t="s">
        <v>195</v>
      </c>
      <c r="B95" s="380">
        <v>0</v>
      </c>
      <c r="C95" s="380">
        <v>0</v>
      </c>
      <c r="D95" s="380">
        <v>0</v>
      </c>
      <c r="E95" s="380">
        <v>0</v>
      </c>
      <c r="F95" s="380">
        <v>0</v>
      </c>
      <c r="G95" s="380">
        <v>0</v>
      </c>
      <c r="H95" s="380">
        <v>0</v>
      </c>
      <c r="I95" s="380">
        <v>0</v>
      </c>
      <c r="J95" s="380">
        <v>0</v>
      </c>
      <c r="K95" s="380">
        <v>0</v>
      </c>
      <c r="L95" s="380">
        <v>0</v>
      </c>
      <c r="M95" s="380">
        <v>0</v>
      </c>
      <c r="N95" s="380">
        <v>0</v>
      </c>
      <c r="O95" s="380">
        <v>0</v>
      </c>
      <c r="P95" s="380">
        <v>0</v>
      </c>
      <c r="Q95" s="380">
        <v>0</v>
      </c>
      <c r="R95" s="380">
        <v>0</v>
      </c>
      <c r="S95" s="380">
        <v>0</v>
      </c>
      <c r="T95" s="380">
        <v>0</v>
      </c>
      <c r="U95" s="380">
        <v>0</v>
      </c>
      <c r="V95" s="380">
        <v>0</v>
      </c>
      <c r="W95" s="380">
        <v>0</v>
      </c>
      <c r="X95" s="380">
        <v>0</v>
      </c>
      <c r="Y95" s="380">
        <v>0</v>
      </c>
      <c r="Z95" s="380">
        <v>0</v>
      </c>
      <c r="AA95" s="380">
        <v>0</v>
      </c>
      <c r="AB95" s="380">
        <v>0</v>
      </c>
      <c r="AC95" s="380">
        <v>0</v>
      </c>
      <c r="AD95" s="380">
        <v>0</v>
      </c>
      <c r="AE95" s="380">
        <v>0</v>
      </c>
      <c r="BG95" s="304"/>
      <c r="CJ95" s="304"/>
      <c r="DK95" s="304"/>
      <c r="EN95" s="304"/>
    </row>
    <row r="96" spans="1:144" x14ac:dyDescent="0.2">
      <c r="A96" s="308" t="s">
        <v>194</v>
      </c>
      <c r="B96" s="380">
        <v>1.917</v>
      </c>
      <c r="C96" s="380">
        <v>2.069</v>
      </c>
      <c r="D96" s="380">
        <v>2.17</v>
      </c>
      <c r="E96" s="380">
        <v>2.1520000000000001</v>
      </c>
      <c r="F96" s="380">
        <v>2.1440000000000001</v>
      </c>
      <c r="G96" s="380">
        <v>2.0649999999999999</v>
      </c>
      <c r="H96" s="380">
        <v>2.1150000000000002</v>
      </c>
      <c r="I96" s="380">
        <v>1.952</v>
      </c>
      <c r="J96" s="380">
        <v>2.1800000000000002</v>
      </c>
      <c r="K96" s="380">
        <v>1.8819999999999999</v>
      </c>
      <c r="L96" s="380">
        <v>2.3159999999999998</v>
      </c>
      <c r="M96" s="380">
        <v>2.2669999999999999</v>
      </c>
      <c r="N96" s="380">
        <v>2.302</v>
      </c>
      <c r="O96" s="380">
        <v>2.5139999999999998</v>
      </c>
      <c r="P96" s="380">
        <v>3.3639999999999999</v>
      </c>
      <c r="Q96" s="380">
        <v>3.45</v>
      </c>
      <c r="R96" s="380">
        <v>3.3</v>
      </c>
      <c r="S96" s="380">
        <v>3.22</v>
      </c>
      <c r="T96" s="380">
        <v>4.5179999999999998</v>
      </c>
      <c r="U96" s="380">
        <v>4.2759999999999998</v>
      </c>
      <c r="V96" s="380">
        <v>4.1029999999999998</v>
      </c>
      <c r="W96" s="380">
        <v>3.8660000000000001</v>
      </c>
      <c r="X96" s="380">
        <v>5.0780000000000003</v>
      </c>
      <c r="Y96" s="380">
        <v>4.7729999999999997</v>
      </c>
      <c r="Z96" s="380">
        <v>4.468</v>
      </c>
      <c r="AA96" s="380">
        <v>4.2409999999999997</v>
      </c>
      <c r="AB96" s="380">
        <v>4.78</v>
      </c>
      <c r="AC96" s="380">
        <v>4.391</v>
      </c>
      <c r="AD96" s="380">
        <v>4</v>
      </c>
      <c r="AE96" s="380">
        <v>3.6680000000000001</v>
      </c>
      <c r="BG96" s="304"/>
      <c r="CJ96" s="304"/>
      <c r="DK96" s="304"/>
      <c r="EN96" s="304"/>
    </row>
    <row r="97" spans="1:144" x14ac:dyDescent="0.2">
      <c r="A97" s="161" t="s">
        <v>414</v>
      </c>
      <c r="B97" s="379">
        <v>33.579000000000001</v>
      </c>
      <c r="C97" s="379">
        <v>33.564999999999998</v>
      </c>
      <c r="D97" s="379">
        <v>33.587000000000003</v>
      </c>
      <c r="E97" s="379">
        <v>33.228000000000002</v>
      </c>
      <c r="F97" s="379">
        <v>33.048000000000002</v>
      </c>
      <c r="G97" s="379">
        <v>32.926000000000002</v>
      </c>
      <c r="H97" s="379">
        <v>32.484000000000002</v>
      </c>
      <c r="I97" s="379">
        <v>32.134</v>
      </c>
      <c r="J97" s="379">
        <v>31.603000000000002</v>
      </c>
      <c r="K97" s="379">
        <v>31.26</v>
      </c>
      <c r="L97" s="379">
        <v>31.260999999999999</v>
      </c>
      <c r="M97" s="379">
        <v>33.756</v>
      </c>
      <c r="N97" s="379">
        <v>33.58</v>
      </c>
      <c r="O97" s="379">
        <v>33.04</v>
      </c>
      <c r="P97" s="379">
        <v>33.448</v>
      </c>
      <c r="Q97" s="379">
        <v>33.584000000000003</v>
      </c>
      <c r="R97" s="379">
        <v>33.415999999999997</v>
      </c>
      <c r="S97" s="379">
        <v>33.515999999999998</v>
      </c>
      <c r="T97" s="379">
        <v>34.295000000000002</v>
      </c>
      <c r="U97" s="379">
        <v>34.225000000000001</v>
      </c>
      <c r="V97" s="379">
        <v>33.719000000000001</v>
      </c>
      <c r="W97" s="379">
        <v>33.758000000000003</v>
      </c>
      <c r="X97" s="379">
        <v>33.838000000000001</v>
      </c>
      <c r="Y97" s="379">
        <v>33.716999999999999</v>
      </c>
      <c r="Z97" s="379">
        <v>33.156999999999996</v>
      </c>
      <c r="AA97" s="379">
        <v>32.847000000000001</v>
      </c>
      <c r="AB97" s="379">
        <v>32.69</v>
      </c>
      <c r="AC97" s="379">
        <v>32.262999999999998</v>
      </c>
      <c r="AD97" s="379">
        <v>31.669</v>
      </c>
      <c r="AE97" s="379">
        <v>31.145</v>
      </c>
      <c r="BG97" s="304"/>
      <c r="CJ97" s="304"/>
      <c r="DK97" s="304"/>
      <c r="EN97" s="304"/>
    </row>
    <row r="98" spans="1:144" x14ac:dyDescent="0.2">
      <c r="A98" s="160" t="s">
        <v>254</v>
      </c>
      <c r="B98" s="379">
        <v>1.859</v>
      </c>
      <c r="C98" s="379">
        <v>1.87</v>
      </c>
      <c r="D98" s="379">
        <v>1.667</v>
      </c>
      <c r="E98" s="379">
        <v>1.675</v>
      </c>
      <c r="F98" s="379">
        <v>1.6739999999999999</v>
      </c>
      <c r="G98" s="379">
        <v>1.6859999999999999</v>
      </c>
      <c r="H98" s="379">
        <v>1.6830000000000001</v>
      </c>
      <c r="I98" s="379">
        <v>1.673</v>
      </c>
      <c r="J98" s="379">
        <v>1.667</v>
      </c>
      <c r="K98" s="379">
        <v>1.67</v>
      </c>
      <c r="L98" s="379">
        <v>1.6719999999999999</v>
      </c>
      <c r="M98" s="379">
        <v>1.6679999999999999</v>
      </c>
      <c r="N98" s="379">
        <v>1.6719999999999999</v>
      </c>
      <c r="O98" s="379">
        <v>1.675</v>
      </c>
      <c r="P98" s="379">
        <v>1.677</v>
      </c>
      <c r="Q98" s="379">
        <v>1.669</v>
      </c>
      <c r="R98" s="379">
        <v>1.669</v>
      </c>
      <c r="S98" s="379">
        <v>1.6679999999999999</v>
      </c>
      <c r="T98" s="379">
        <v>1.673</v>
      </c>
      <c r="U98" s="379">
        <v>1.6719999999999999</v>
      </c>
      <c r="V98" s="379">
        <v>1.744</v>
      </c>
      <c r="W98" s="379">
        <v>1.7430000000000001</v>
      </c>
      <c r="X98" s="379">
        <v>1.56</v>
      </c>
      <c r="Y98" s="379">
        <v>1.5620000000000001</v>
      </c>
      <c r="Z98" s="379">
        <v>1.556</v>
      </c>
      <c r="AA98" s="379">
        <v>1.5609999999999999</v>
      </c>
      <c r="AB98" s="379">
        <v>1.5580000000000001</v>
      </c>
      <c r="AC98" s="379">
        <v>1.56</v>
      </c>
      <c r="AD98" s="379">
        <v>1.5569999999999999</v>
      </c>
      <c r="AE98" s="379">
        <v>1.5569999999999999</v>
      </c>
      <c r="BG98" s="304"/>
      <c r="CJ98" s="304"/>
      <c r="DK98" s="304"/>
      <c r="EN98" s="304"/>
    </row>
    <row r="99" spans="1:144" x14ac:dyDescent="0.2">
      <c r="A99" s="161" t="s">
        <v>191</v>
      </c>
      <c r="B99" s="379">
        <v>7.9790000000000001</v>
      </c>
      <c r="C99" s="379">
        <v>8.2759999999999998</v>
      </c>
      <c r="D99" s="379">
        <v>20.698</v>
      </c>
      <c r="E99" s="379">
        <v>7.9989999999999997</v>
      </c>
      <c r="F99" s="379">
        <v>11.143000000000001</v>
      </c>
      <c r="G99" s="379">
        <v>18.456</v>
      </c>
      <c r="H99" s="379">
        <v>25.140999999999998</v>
      </c>
      <c r="I99" s="379">
        <v>22.44</v>
      </c>
      <c r="J99" s="379">
        <v>8.5280000000000005</v>
      </c>
      <c r="K99" s="379">
        <v>6.9180000000000001</v>
      </c>
      <c r="L99" s="379">
        <v>22.399000000000001</v>
      </c>
      <c r="M99" s="379">
        <v>7.298</v>
      </c>
      <c r="N99" s="379">
        <v>7.4269999999999996</v>
      </c>
      <c r="O99" s="379">
        <v>7.15</v>
      </c>
      <c r="P99" s="379">
        <v>26.657</v>
      </c>
      <c r="Q99" s="379">
        <v>26.1</v>
      </c>
      <c r="R99" s="379">
        <v>27.388000000000002</v>
      </c>
      <c r="S99" s="379">
        <v>27.773</v>
      </c>
      <c r="T99" s="379">
        <v>30.395</v>
      </c>
      <c r="U99" s="379">
        <v>29.056999999999999</v>
      </c>
      <c r="V99" s="379">
        <v>28.876999999999999</v>
      </c>
      <c r="W99" s="379">
        <v>29.126000000000001</v>
      </c>
      <c r="X99" s="379">
        <v>29.58</v>
      </c>
      <c r="Y99" s="379">
        <v>32.014000000000003</v>
      </c>
      <c r="Z99" s="379">
        <v>30.754999999999999</v>
      </c>
      <c r="AA99" s="379">
        <v>32.103000000000002</v>
      </c>
      <c r="AB99" s="379">
        <v>35.140999999999998</v>
      </c>
      <c r="AC99" s="379">
        <v>33.850999999999999</v>
      </c>
      <c r="AD99" s="379">
        <v>33.9</v>
      </c>
      <c r="AE99" s="379">
        <v>7.5549999999999997</v>
      </c>
      <c r="BG99" s="304"/>
      <c r="CJ99" s="304"/>
      <c r="DK99" s="304"/>
      <c r="EN99" s="304"/>
    </row>
    <row r="100" spans="1:144" ht="10.5" x14ac:dyDescent="0.25">
      <c r="A100" s="213" t="s">
        <v>190</v>
      </c>
      <c r="B100" s="381">
        <v>1072.1949999999999</v>
      </c>
      <c r="C100" s="381">
        <v>1092.4829999999999</v>
      </c>
      <c r="D100" s="381">
        <v>1153.0909999999999</v>
      </c>
      <c r="E100" s="381">
        <v>1138.778</v>
      </c>
      <c r="F100" s="381">
        <v>1125.4849999999999</v>
      </c>
      <c r="G100" s="381">
        <v>1166.905</v>
      </c>
      <c r="H100" s="381">
        <v>1235.914</v>
      </c>
      <c r="I100" s="381">
        <v>1239.489</v>
      </c>
      <c r="J100" s="381">
        <v>1230.617</v>
      </c>
      <c r="K100" s="381">
        <v>1270.075</v>
      </c>
      <c r="L100" s="381">
        <v>1350.0540000000001</v>
      </c>
      <c r="M100" s="381">
        <v>1336.123</v>
      </c>
      <c r="N100" s="381">
        <v>1363.345</v>
      </c>
      <c r="O100" s="381">
        <v>1392.3810000000001</v>
      </c>
      <c r="P100" s="381">
        <v>1462.306</v>
      </c>
      <c r="Q100" s="381">
        <v>1471.752</v>
      </c>
      <c r="R100" s="381">
        <v>1522.0319999999999</v>
      </c>
      <c r="S100" s="381">
        <v>1525.6780000000001</v>
      </c>
      <c r="T100" s="381">
        <v>1585.652</v>
      </c>
      <c r="U100" s="381">
        <v>1623.6310000000001</v>
      </c>
      <c r="V100" s="381">
        <v>1655.566</v>
      </c>
      <c r="W100" s="381">
        <v>1689.7909999999999</v>
      </c>
      <c r="X100" s="381">
        <v>1770.587</v>
      </c>
      <c r="Y100" s="381">
        <v>1755.4639999999999</v>
      </c>
      <c r="Z100" s="381">
        <v>1744.1410000000001</v>
      </c>
      <c r="AA100" s="381">
        <v>1755.893</v>
      </c>
      <c r="AB100" s="381">
        <v>1847.521</v>
      </c>
      <c r="AC100" s="381">
        <v>1816.577</v>
      </c>
      <c r="AD100" s="381">
        <v>1814.6959999999999</v>
      </c>
      <c r="AE100" s="381">
        <v>1806.0160000000001</v>
      </c>
      <c r="BG100" s="304"/>
      <c r="CJ100" s="304"/>
      <c r="DK100" s="304"/>
      <c r="EN100" s="304"/>
    </row>
    <row r="101" spans="1:144" x14ac:dyDescent="0.2">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BG101" s="304"/>
      <c r="CJ101" s="304"/>
      <c r="DK101" s="304"/>
      <c r="EN101" s="304"/>
    </row>
    <row r="102" spans="1:144" ht="10.5" x14ac:dyDescent="0.25">
      <c r="A102" s="220" t="s">
        <v>189</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BG102" s="304"/>
      <c r="CJ102" s="304"/>
      <c r="DK102" s="304"/>
      <c r="EN102" s="304"/>
    </row>
    <row r="103" spans="1:144" x14ac:dyDescent="0.2">
      <c r="A103" s="308" t="s">
        <v>419</v>
      </c>
      <c r="B103" s="378">
        <v>7.3019999999999996</v>
      </c>
      <c r="C103" s="378">
        <v>7.7629999999999999</v>
      </c>
      <c r="D103" s="378">
        <v>9.5150000000000006</v>
      </c>
      <c r="E103" s="378">
        <v>5.1180000000000003</v>
      </c>
      <c r="F103" s="378">
        <v>6.3470000000000004</v>
      </c>
      <c r="G103" s="378">
        <v>5.5330000000000004</v>
      </c>
      <c r="H103" s="378">
        <v>7.0819999999999999</v>
      </c>
      <c r="I103" s="378">
        <v>7.7220000000000004</v>
      </c>
      <c r="J103" s="378">
        <v>6.5540000000000003</v>
      </c>
      <c r="K103" s="378">
        <v>7.3780000000000001</v>
      </c>
      <c r="L103" s="378">
        <v>8.1080000000000005</v>
      </c>
      <c r="M103" s="378">
        <v>8.1839999999999993</v>
      </c>
      <c r="N103" s="378">
        <v>9.2080000000000002</v>
      </c>
      <c r="O103" s="378">
        <v>9.2759999999999998</v>
      </c>
      <c r="P103" s="378">
        <v>10.084</v>
      </c>
      <c r="Q103" s="378">
        <v>8.7309999999999999</v>
      </c>
      <c r="R103" s="378">
        <v>6.694</v>
      </c>
      <c r="S103" s="378">
        <v>8.2219999999999995</v>
      </c>
      <c r="T103" s="378">
        <v>6.0330000000000004</v>
      </c>
      <c r="U103" s="378">
        <v>6.46</v>
      </c>
      <c r="V103" s="378">
        <v>4.5140000000000002</v>
      </c>
      <c r="W103" s="378">
        <v>4.43</v>
      </c>
      <c r="X103" s="378">
        <v>6.3819999999999997</v>
      </c>
      <c r="Y103" s="378">
        <v>4.8879999999999999</v>
      </c>
      <c r="Z103" s="378">
        <v>4.7939999999999996</v>
      </c>
      <c r="AA103" s="378">
        <v>5.3520000000000003</v>
      </c>
      <c r="AB103" s="378">
        <v>5.673</v>
      </c>
      <c r="AC103" s="378">
        <v>5.5869999999999997</v>
      </c>
      <c r="AD103" s="378">
        <v>5.6970000000000001</v>
      </c>
      <c r="AE103" s="378">
        <v>5.7489999999999997</v>
      </c>
      <c r="BG103" s="304"/>
      <c r="CJ103" s="304"/>
      <c r="DK103" s="304"/>
      <c r="EN103" s="304"/>
    </row>
    <row r="104" spans="1:144" x14ac:dyDescent="0.2">
      <c r="A104" s="308" t="s">
        <v>0</v>
      </c>
      <c r="B104" s="379">
        <v>859.62800000000004</v>
      </c>
      <c r="C104" s="379">
        <v>876.28499999999997</v>
      </c>
      <c r="D104" s="379">
        <v>938.49599999999998</v>
      </c>
      <c r="E104" s="379">
        <v>919.68</v>
      </c>
      <c r="F104" s="379">
        <v>911.68299999999999</v>
      </c>
      <c r="G104" s="379">
        <v>938.8</v>
      </c>
      <c r="H104" s="379">
        <v>1005.282</v>
      </c>
      <c r="I104" s="379">
        <v>973.96100000000001</v>
      </c>
      <c r="J104" s="379">
        <v>981.678</v>
      </c>
      <c r="K104" s="379">
        <v>1011.1079999999999</v>
      </c>
      <c r="L104" s="379">
        <v>1076.154</v>
      </c>
      <c r="M104" s="379">
        <v>1054.0530000000001</v>
      </c>
      <c r="N104" s="379">
        <v>1095.231</v>
      </c>
      <c r="O104" s="379">
        <v>1116.3989999999999</v>
      </c>
      <c r="P104" s="379">
        <v>1175.6120000000001</v>
      </c>
      <c r="Q104" s="379">
        <v>1185.461</v>
      </c>
      <c r="R104" s="379">
        <v>1231.1379999999999</v>
      </c>
      <c r="S104" s="379">
        <v>1232</v>
      </c>
      <c r="T104" s="379">
        <v>1288.8240000000001</v>
      </c>
      <c r="U104" s="379">
        <v>1314.4849999999999</v>
      </c>
      <c r="V104" s="379">
        <v>1333.5730000000001</v>
      </c>
      <c r="W104" s="379">
        <v>1357.5809999999999</v>
      </c>
      <c r="X104" s="379">
        <v>1399.501</v>
      </c>
      <c r="Y104" s="379">
        <v>1385.1220000000001</v>
      </c>
      <c r="Z104" s="379">
        <v>1386.6120000000001</v>
      </c>
      <c r="AA104" s="379">
        <v>1384.5440000000001</v>
      </c>
      <c r="AB104" s="379">
        <v>1462.0150000000001</v>
      </c>
      <c r="AC104" s="379">
        <v>1421.9659999999999</v>
      </c>
      <c r="AD104" s="379">
        <v>1443.604</v>
      </c>
      <c r="AE104" s="379">
        <v>1421.04</v>
      </c>
      <c r="BG104" s="304"/>
      <c r="CJ104" s="304"/>
      <c r="DK104" s="304"/>
      <c r="EN104" s="304"/>
    </row>
    <row r="105" spans="1:144" x14ac:dyDescent="0.2">
      <c r="A105" s="156" t="s">
        <v>187</v>
      </c>
      <c r="B105" s="379">
        <v>216.929</v>
      </c>
      <c r="C105" s="379">
        <v>219.84200000000001</v>
      </c>
      <c r="D105" s="379">
        <v>248.328</v>
      </c>
      <c r="E105" s="379">
        <v>236.69</v>
      </c>
      <c r="F105" s="379">
        <v>222.18299999999999</v>
      </c>
      <c r="G105" s="379">
        <v>248.28200000000001</v>
      </c>
      <c r="H105" s="379">
        <v>269.86500000000001</v>
      </c>
      <c r="I105" s="379">
        <v>243.54</v>
      </c>
      <c r="J105" s="379">
        <v>250.34399999999999</v>
      </c>
      <c r="K105" s="379">
        <v>273.00299999999999</v>
      </c>
      <c r="L105" s="379">
        <v>272.06</v>
      </c>
      <c r="M105" s="379">
        <v>261.74299999999999</v>
      </c>
      <c r="N105" s="379">
        <v>293.84800000000001</v>
      </c>
      <c r="O105" s="379">
        <v>303.46100000000001</v>
      </c>
      <c r="P105" s="379">
        <v>314.59800000000001</v>
      </c>
      <c r="Q105" s="379">
        <v>311.39299999999997</v>
      </c>
      <c r="R105" s="379">
        <v>337.30099999999999</v>
      </c>
      <c r="S105" s="379">
        <v>331.35500000000002</v>
      </c>
      <c r="T105" s="379">
        <v>354.66300000000001</v>
      </c>
      <c r="U105" s="379">
        <v>358.99299999999999</v>
      </c>
      <c r="V105" s="379">
        <v>364.54</v>
      </c>
      <c r="W105" s="379">
        <v>373.47</v>
      </c>
      <c r="X105" s="379">
        <v>382.30599999999998</v>
      </c>
      <c r="Y105" s="379">
        <v>385.62</v>
      </c>
      <c r="Z105" s="379">
        <v>373.33600000000001</v>
      </c>
      <c r="AA105" s="379">
        <v>351.76499999999999</v>
      </c>
      <c r="AB105" s="379">
        <v>386.65199999999999</v>
      </c>
      <c r="AC105" s="379">
        <v>363.089</v>
      </c>
      <c r="AD105" s="379">
        <v>367.90800000000002</v>
      </c>
      <c r="AE105" s="379">
        <v>370.798</v>
      </c>
      <c r="BG105" s="304"/>
      <c r="CJ105" s="304"/>
      <c r="DK105" s="304"/>
      <c r="EN105" s="304"/>
    </row>
    <row r="106" spans="1:144" x14ac:dyDescent="0.2">
      <c r="A106" s="156" t="s">
        <v>186</v>
      </c>
      <c r="B106" s="379">
        <v>3.0089999999999999</v>
      </c>
      <c r="C106" s="379">
        <v>2.7040000000000002</v>
      </c>
      <c r="D106" s="379">
        <v>2.8959999999999999</v>
      </c>
      <c r="E106" s="379">
        <v>2.508</v>
      </c>
      <c r="F106" s="379">
        <v>2.359</v>
      </c>
      <c r="G106" s="379">
        <v>3.2170000000000001</v>
      </c>
      <c r="H106" s="379">
        <v>3.3809999999999998</v>
      </c>
      <c r="I106" s="379">
        <v>3.19</v>
      </c>
      <c r="J106" s="379">
        <v>2.903</v>
      </c>
      <c r="K106" s="379">
        <v>3.58</v>
      </c>
      <c r="L106" s="379">
        <v>3.722</v>
      </c>
      <c r="M106" s="379">
        <v>3.742</v>
      </c>
      <c r="N106" s="379">
        <v>4.2649999999999997</v>
      </c>
      <c r="O106" s="379">
        <v>5.6379999999999999</v>
      </c>
      <c r="P106" s="379">
        <v>6.8789999999999996</v>
      </c>
      <c r="Q106" s="379">
        <v>7.1429999999999998</v>
      </c>
      <c r="R106" s="379">
        <v>6.5030000000000001</v>
      </c>
      <c r="S106" s="379">
        <v>11.13</v>
      </c>
      <c r="T106" s="379">
        <v>9.1820000000000004</v>
      </c>
      <c r="U106" s="379">
        <v>9.1199999999999992</v>
      </c>
      <c r="V106" s="379">
        <v>8.82</v>
      </c>
      <c r="W106" s="379">
        <v>9.0359999999999996</v>
      </c>
      <c r="X106" s="379">
        <v>8.4990000000000006</v>
      </c>
      <c r="Y106" s="379">
        <v>9.3010000000000002</v>
      </c>
      <c r="Z106" s="379">
        <v>9.9459999999999997</v>
      </c>
      <c r="AA106" s="379">
        <v>9.7970000000000006</v>
      </c>
      <c r="AB106" s="379">
        <v>8.2959999999999994</v>
      </c>
      <c r="AC106" s="379">
        <v>8.5830000000000002</v>
      </c>
      <c r="AD106" s="379">
        <v>8.4770000000000003</v>
      </c>
      <c r="AE106" s="379">
        <v>8.0009999999999994</v>
      </c>
      <c r="BG106" s="304"/>
      <c r="CJ106" s="304"/>
      <c r="DK106" s="304"/>
      <c r="EN106" s="304"/>
    </row>
    <row r="107" spans="1:144" x14ac:dyDescent="0.2">
      <c r="A107" s="156" t="s">
        <v>185</v>
      </c>
      <c r="B107" s="379">
        <v>639.69000000000005</v>
      </c>
      <c r="C107" s="379">
        <v>653.73900000000003</v>
      </c>
      <c r="D107" s="379">
        <v>687.27200000000005</v>
      </c>
      <c r="E107" s="379">
        <v>680.48199999999997</v>
      </c>
      <c r="F107" s="379">
        <v>687.14099999999996</v>
      </c>
      <c r="G107" s="379">
        <v>687.30100000000004</v>
      </c>
      <c r="H107" s="379">
        <v>732.03599999999994</v>
      </c>
      <c r="I107" s="379">
        <v>727.23099999999999</v>
      </c>
      <c r="J107" s="379">
        <v>728.43100000000004</v>
      </c>
      <c r="K107" s="379">
        <v>734.52499999999998</v>
      </c>
      <c r="L107" s="379">
        <v>800.37199999999996</v>
      </c>
      <c r="M107" s="379">
        <v>788.56799999999998</v>
      </c>
      <c r="N107" s="379">
        <v>797.11800000000005</v>
      </c>
      <c r="O107" s="379">
        <v>807.3</v>
      </c>
      <c r="P107" s="379">
        <v>854.13499999999999</v>
      </c>
      <c r="Q107" s="379">
        <v>866.92499999999995</v>
      </c>
      <c r="R107" s="379">
        <v>887.33399999999995</v>
      </c>
      <c r="S107" s="379">
        <v>889.51499999999999</v>
      </c>
      <c r="T107" s="379">
        <v>924.97900000000004</v>
      </c>
      <c r="U107" s="379">
        <v>946.37199999999996</v>
      </c>
      <c r="V107" s="379">
        <v>960.21299999999997</v>
      </c>
      <c r="W107" s="379">
        <v>975.07500000000005</v>
      </c>
      <c r="X107" s="379">
        <v>1008.696</v>
      </c>
      <c r="Y107" s="379">
        <v>990.20100000000002</v>
      </c>
      <c r="Z107" s="379">
        <v>1003.33</v>
      </c>
      <c r="AA107" s="379">
        <v>1022.982</v>
      </c>
      <c r="AB107" s="379">
        <v>1067.067</v>
      </c>
      <c r="AC107" s="379">
        <v>1050.2940000000001</v>
      </c>
      <c r="AD107" s="379">
        <v>1067.2190000000001</v>
      </c>
      <c r="AE107" s="379">
        <v>1042.241</v>
      </c>
      <c r="BG107" s="304"/>
      <c r="CJ107" s="304"/>
      <c r="DK107" s="304"/>
      <c r="EN107" s="304"/>
    </row>
    <row r="108" spans="1:144" x14ac:dyDescent="0.2">
      <c r="A108" s="308" t="s">
        <v>184</v>
      </c>
      <c r="B108" s="379">
        <v>40.387999999999998</v>
      </c>
      <c r="C108" s="379">
        <v>34.619</v>
      </c>
      <c r="D108" s="379">
        <v>24.253</v>
      </c>
      <c r="E108" s="379">
        <v>23.77</v>
      </c>
      <c r="F108" s="379">
        <v>19.547999999999998</v>
      </c>
      <c r="G108" s="379">
        <v>17.302</v>
      </c>
      <c r="H108" s="379">
        <v>18.434999999999999</v>
      </c>
      <c r="I108" s="379">
        <v>17.747</v>
      </c>
      <c r="J108" s="379">
        <v>17.029</v>
      </c>
      <c r="K108" s="379">
        <v>16.315000000000001</v>
      </c>
      <c r="L108" s="379">
        <v>15.891999999999999</v>
      </c>
      <c r="M108" s="379">
        <v>14.853</v>
      </c>
      <c r="N108" s="379">
        <v>13.832000000000001</v>
      </c>
      <c r="O108" s="379">
        <v>11.807</v>
      </c>
      <c r="P108" s="379">
        <v>10.492000000000001</v>
      </c>
      <c r="Q108" s="379">
        <v>9.5020000000000007</v>
      </c>
      <c r="R108" s="379">
        <v>8.0069999999999997</v>
      </c>
      <c r="S108" s="379">
        <v>6.6</v>
      </c>
      <c r="T108" s="379">
        <v>6.8620000000000001</v>
      </c>
      <c r="U108" s="379">
        <v>7.1710000000000003</v>
      </c>
      <c r="V108" s="379">
        <v>7.6929999999999996</v>
      </c>
      <c r="W108" s="379">
        <v>8.3520000000000003</v>
      </c>
      <c r="X108" s="379">
        <v>24.684999999999999</v>
      </c>
      <c r="Y108" s="379">
        <v>38.156999999999996</v>
      </c>
      <c r="Z108" s="379">
        <v>29.094999999999999</v>
      </c>
      <c r="AA108" s="379">
        <v>33.786000000000001</v>
      </c>
      <c r="AB108" s="379">
        <v>34.018999999999998</v>
      </c>
      <c r="AC108" s="379">
        <v>32.168999999999997</v>
      </c>
      <c r="AD108" s="379">
        <v>30.960999999999999</v>
      </c>
      <c r="AE108" s="379">
        <v>29.788</v>
      </c>
      <c r="BG108" s="304"/>
      <c r="CJ108" s="304"/>
      <c r="DK108" s="304"/>
      <c r="EN108" s="304"/>
    </row>
    <row r="109" spans="1:144" x14ac:dyDescent="0.2">
      <c r="A109" s="308" t="s">
        <v>183</v>
      </c>
      <c r="B109" s="379">
        <v>33.168999999999997</v>
      </c>
      <c r="C109" s="379">
        <v>33.463000000000001</v>
      </c>
      <c r="D109" s="379">
        <v>32.914000000000001</v>
      </c>
      <c r="E109" s="379">
        <v>33.36</v>
      </c>
      <c r="F109" s="379">
        <v>33.186999999999998</v>
      </c>
      <c r="G109" s="379">
        <v>33.47</v>
      </c>
      <c r="H109" s="379">
        <v>33.247999999999998</v>
      </c>
      <c r="I109" s="379">
        <v>33.222000000000001</v>
      </c>
      <c r="J109" s="379">
        <v>20.835999999999999</v>
      </c>
      <c r="K109" s="379">
        <v>21.207999999999998</v>
      </c>
      <c r="L109" s="379">
        <v>29.872</v>
      </c>
      <c r="M109" s="379">
        <v>30.283999999999999</v>
      </c>
      <c r="N109" s="379">
        <v>29.919</v>
      </c>
      <c r="O109" s="379">
        <v>30.331</v>
      </c>
      <c r="P109" s="379">
        <v>29.975000000000001</v>
      </c>
      <c r="Q109" s="379">
        <v>30.327000000000002</v>
      </c>
      <c r="R109" s="379">
        <v>29.928999999999998</v>
      </c>
      <c r="S109" s="379">
        <v>30.326000000000001</v>
      </c>
      <c r="T109" s="379">
        <v>30.021000000000001</v>
      </c>
      <c r="U109" s="379">
        <v>30.369</v>
      </c>
      <c r="V109" s="379">
        <v>30.021999999999998</v>
      </c>
      <c r="W109" s="379">
        <v>30.408000000000001</v>
      </c>
      <c r="X109" s="379">
        <v>44.988</v>
      </c>
      <c r="Y109" s="379">
        <v>45.68</v>
      </c>
      <c r="Z109" s="379">
        <v>44.932000000000002</v>
      </c>
      <c r="AA109" s="379">
        <v>45.533000000000001</v>
      </c>
      <c r="AB109" s="379">
        <v>44.868000000000002</v>
      </c>
      <c r="AC109" s="379">
        <v>45.9</v>
      </c>
      <c r="AD109" s="379">
        <v>44.951999999999998</v>
      </c>
      <c r="AE109" s="379">
        <v>45.878</v>
      </c>
      <c r="BG109" s="304"/>
      <c r="CJ109" s="304"/>
      <c r="DK109" s="304"/>
      <c r="EN109" s="304"/>
    </row>
    <row r="110" spans="1:144" x14ac:dyDescent="0.2">
      <c r="A110" s="308" t="s">
        <v>372</v>
      </c>
      <c r="B110" s="379">
        <v>0</v>
      </c>
      <c r="C110" s="379">
        <v>0</v>
      </c>
      <c r="D110" s="379">
        <v>0</v>
      </c>
      <c r="E110" s="379">
        <v>0</v>
      </c>
      <c r="F110" s="379">
        <v>0</v>
      </c>
      <c r="G110" s="379">
        <v>0</v>
      </c>
      <c r="H110" s="379">
        <v>0</v>
      </c>
      <c r="I110" s="379">
        <v>0</v>
      </c>
      <c r="J110" s="379">
        <v>0</v>
      </c>
      <c r="K110" s="379">
        <v>0</v>
      </c>
      <c r="L110" s="379">
        <v>0</v>
      </c>
      <c r="M110" s="379">
        <v>0</v>
      </c>
      <c r="N110" s="379">
        <v>0</v>
      </c>
      <c r="O110" s="379">
        <v>0</v>
      </c>
      <c r="P110" s="379">
        <v>0</v>
      </c>
      <c r="Q110" s="379">
        <v>0</v>
      </c>
      <c r="R110" s="379">
        <v>0</v>
      </c>
      <c r="S110" s="379">
        <v>0</v>
      </c>
      <c r="T110" s="379">
        <v>0</v>
      </c>
      <c r="U110" s="379">
        <v>0</v>
      </c>
      <c r="V110" s="379">
        <v>0</v>
      </c>
      <c r="W110" s="379">
        <v>0</v>
      </c>
      <c r="X110" s="379">
        <v>0</v>
      </c>
      <c r="Y110" s="379">
        <v>0</v>
      </c>
      <c r="Z110" s="379">
        <v>0</v>
      </c>
      <c r="AA110" s="379">
        <v>0</v>
      </c>
      <c r="AB110" s="379">
        <v>0</v>
      </c>
      <c r="AC110" s="379">
        <v>0</v>
      </c>
      <c r="AD110" s="379">
        <v>0</v>
      </c>
      <c r="AE110" s="379">
        <v>0</v>
      </c>
      <c r="BG110" s="304"/>
      <c r="CJ110" s="304"/>
      <c r="DK110" s="304"/>
      <c r="EN110" s="304"/>
    </row>
    <row r="111" spans="1:144" x14ac:dyDescent="0.2">
      <c r="A111" s="218" t="s">
        <v>182</v>
      </c>
      <c r="B111" s="385">
        <v>16.07</v>
      </c>
      <c r="C111" s="385">
        <v>17.276</v>
      </c>
      <c r="D111" s="385">
        <v>18.829999999999998</v>
      </c>
      <c r="E111" s="385">
        <v>13.342000000000001</v>
      </c>
      <c r="F111" s="385">
        <v>18.16</v>
      </c>
      <c r="G111" s="385">
        <v>16.869</v>
      </c>
      <c r="H111" s="385">
        <v>15.257999999999999</v>
      </c>
      <c r="I111" s="385">
        <v>18.555</v>
      </c>
      <c r="J111" s="385">
        <v>19.733000000000001</v>
      </c>
      <c r="K111" s="385">
        <v>18.22</v>
      </c>
      <c r="L111" s="385">
        <v>20.22</v>
      </c>
      <c r="M111" s="385">
        <v>22.077999999999999</v>
      </c>
      <c r="N111" s="385">
        <v>25.315999999999999</v>
      </c>
      <c r="O111" s="385">
        <v>23.361000000000001</v>
      </c>
      <c r="P111" s="385">
        <v>26.478999999999999</v>
      </c>
      <c r="Q111" s="385">
        <v>25.597000000000001</v>
      </c>
      <c r="R111" s="385">
        <v>27.856000000000002</v>
      </c>
      <c r="S111" s="385">
        <v>25.094000000000001</v>
      </c>
      <c r="T111" s="385">
        <v>24.135000000000002</v>
      </c>
      <c r="U111" s="385">
        <v>26.739000000000001</v>
      </c>
      <c r="V111" s="385">
        <v>27.846</v>
      </c>
      <c r="W111" s="385">
        <v>29.934999999999999</v>
      </c>
      <c r="X111" s="385">
        <v>51.764000000000003</v>
      </c>
      <c r="Y111" s="385">
        <v>29.547999999999998</v>
      </c>
      <c r="Z111" s="385">
        <v>31.478999999999999</v>
      </c>
      <c r="AA111" s="385">
        <v>30.488</v>
      </c>
      <c r="AB111" s="385">
        <v>35.101999999999997</v>
      </c>
      <c r="AC111" s="385">
        <v>30.032</v>
      </c>
      <c r="AD111" s="385">
        <v>31.396000000000001</v>
      </c>
      <c r="AE111" s="385">
        <v>36.045000000000002</v>
      </c>
      <c r="BG111" s="304"/>
      <c r="CJ111" s="304"/>
      <c r="DK111" s="304"/>
      <c r="EN111" s="304"/>
    </row>
    <row r="112" spans="1:144" ht="10.5" x14ac:dyDescent="0.25">
      <c r="A112" s="216" t="s">
        <v>181</v>
      </c>
      <c r="B112" s="387">
        <v>956.55700000000002</v>
      </c>
      <c r="C112" s="387">
        <v>969.40599999999995</v>
      </c>
      <c r="D112" s="387">
        <v>1024.008</v>
      </c>
      <c r="E112" s="387">
        <v>995.27</v>
      </c>
      <c r="F112" s="387">
        <v>988.92499999999995</v>
      </c>
      <c r="G112" s="387">
        <v>1011.974</v>
      </c>
      <c r="H112" s="387">
        <v>1079.3050000000001</v>
      </c>
      <c r="I112" s="387">
        <v>1051.2070000000001</v>
      </c>
      <c r="J112" s="387">
        <v>1045.83</v>
      </c>
      <c r="K112" s="387">
        <v>1074.229</v>
      </c>
      <c r="L112" s="387">
        <v>1150.2460000000001</v>
      </c>
      <c r="M112" s="387">
        <v>1129.452</v>
      </c>
      <c r="N112" s="387">
        <v>1173.5060000000001</v>
      </c>
      <c r="O112" s="387">
        <v>1191.174</v>
      </c>
      <c r="P112" s="387">
        <v>1252.6420000000001</v>
      </c>
      <c r="Q112" s="387">
        <v>1259.6189999999999</v>
      </c>
      <c r="R112" s="387">
        <v>1303.624</v>
      </c>
      <c r="S112" s="387">
        <v>1302.242</v>
      </c>
      <c r="T112" s="387">
        <v>1355.875</v>
      </c>
      <c r="U112" s="387">
        <v>1385.2239999999999</v>
      </c>
      <c r="V112" s="387">
        <v>1403.6479999999999</v>
      </c>
      <c r="W112" s="387">
        <v>1430.7059999999999</v>
      </c>
      <c r="X112" s="387">
        <v>1527.32</v>
      </c>
      <c r="Y112" s="387">
        <v>1503.395</v>
      </c>
      <c r="Z112" s="387">
        <v>1496.912</v>
      </c>
      <c r="AA112" s="387">
        <v>1499.703</v>
      </c>
      <c r="AB112" s="387">
        <v>1581.6769999999999</v>
      </c>
      <c r="AC112" s="387">
        <v>1535.701</v>
      </c>
      <c r="AD112" s="387">
        <v>1556.61</v>
      </c>
      <c r="AE112" s="387">
        <v>1538.5</v>
      </c>
      <c r="BG112" s="304"/>
      <c r="CJ112" s="304"/>
      <c r="DK112" s="304"/>
      <c r="EN112" s="304"/>
    </row>
    <row r="113" spans="1:144" ht="10.5" x14ac:dyDescent="0.25">
      <c r="A113" s="213" t="s">
        <v>179</v>
      </c>
      <c r="B113" s="381">
        <v>115.63800000000001</v>
      </c>
      <c r="C113" s="381">
        <v>123.077</v>
      </c>
      <c r="D113" s="381">
        <v>129.083</v>
      </c>
      <c r="E113" s="381">
        <v>143.50800000000001</v>
      </c>
      <c r="F113" s="381">
        <v>136.56</v>
      </c>
      <c r="G113" s="381">
        <v>154.93100000000001</v>
      </c>
      <c r="H113" s="381">
        <v>156.60900000000001</v>
      </c>
      <c r="I113" s="381">
        <v>188.28200000000001</v>
      </c>
      <c r="J113" s="381">
        <v>184.78700000000001</v>
      </c>
      <c r="K113" s="381">
        <v>195.846</v>
      </c>
      <c r="L113" s="381">
        <v>199.80799999999999</v>
      </c>
      <c r="M113" s="381">
        <v>206.67099999999999</v>
      </c>
      <c r="N113" s="381">
        <v>189.839</v>
      </c>
      <c r="O113" s="381">
        <v>201.20699999999999</v>
      </c>
      <c r="P113" s="381">
        <v>209.66399999999999</v>
      </c>
      <c r="Q113" s="381">
        <v>212.13399999999999</v>
      </c>
      <c r="R113" s="381">
        <v>218.40799999999999</v>
      </c>
      <c r="S113" s="381">
        <v>223.43600000000001</v>
      </c>
      <c r="T113" s="381">
        <v>229.77699999999999</v>
      </c>
      <c r="U113" s="381">
        <v>238.40700000000001</v>
      </c>
      <c r="V113" s="381">
        <v>251.91800000000001</v>
      </c>
      <c r="W113" s="381">
        <v>259.08499999999998</v>
      </c>
      <c r="X113" s="381">
        <v>243.267</v>
      </c>
      <c r="Y113" s="381">
        <v>252.06899999999999</v>
      </c>
      <c r="Z113" s="381">
        <v>247.22900000000001</v>
      </c>
      <c r="AA113" s="381">
        <v>256.19</v>
      </c>
      <c r="AB113" s="381">
        <v>265.84399999999999</v>
      </c>
      <c r="AC113" s="381">
        <v>280.87599999999998</v>
      </c>
      <c r="AD113" s="381">
        <v>258.08600000000001</v>
      </c>
      <c r="AE113" s="381">
        <v>267.51600000000002</v>
      </c>
      <c r="BG113" s="304"/>
      <c r="CJ113" s="304"/>
      <c r="DK113" s="304"/>
      <c r="EN113" s="304"/>
    </row>
    <row r="114" spans="1:144" ht="10.5" x14ac:dyDescent="0.25">
      <c r="A114" s="213" t="s">
        <v>178</v>
      </c>
      <c r="B114" s="381">
        <v>1072.1949999999999</v>
      </c>
      <c r="C114" s="381">
        <v>1092.4829999999999</v>
      </c>
      <c r="D114" s="381">
        <v>1153.0909999999999</v>
      </c>
      <c r="E114" s="381">
        <v>1138.778</v>
      </c>
      <c r="F114" s="381">
        <v>1125.4849999999999</v>
      </c>
      <c r="G114" s="381">
        <v>1166.905</v>
      </c>
      <c r="H114" s="381">
        <v>1235.914</v>
      </c>
      <c r="I114" s="381">
        <v>1239.489</v>
      </c>
      <c r="J114" s="381">
        <v>1230.617</v>
      </c>
      <c r="K114" s="381">
        <v>1270.075</v>
      </c>
      <c r="L114" s="381">
        <v>1350.0540000000001</v>
      </c>
      <c r="M114" s="381">
        <v>1336.123</v>
      </c>
      <c r="N114" s="381">
        <v>1363.345</v>
      </c>
      <c r="O114" s="381">
        <v>1392.3810000000001</v>
      </c>
      <c r="P114" s="381">
        <v>1462.306</v>
      </c>
      <c r="Q114" s="381">
        <v>1471.7529999999999</v>
      </c>
      <c r="R114" s="381">
        <v>1522.0319999999999</v>
      </c>
      <c r="S114" s="381">
        <v>1525.6780000000001</v>
      </c>
      <c r="T114" s="381">
        <v>1585.652</v>
      </c>
      <c r="U114" s="381">
        <v>1623.6310000000001</v>
      </c>
      <c r="V114" s="381">
        <v>1655.566</v>
      </c>
      <c r="W114" s="381">
        <v>1689.7909999999999</v>
      </c>
      <c r="X114" s="381">
        <v>1770.587</v>
      </c>
      <c r="Y114" s="381">
        <v>1755.4639999999999</v>
      </c>
      <c r="Z114" s="381">
        <v>1744.1410000000001</v>
      </c>
      <c r="AA114" s="381">
        <v>1755.893</v>
      </c>
      <c r="AB114" s="381">
        <v>1847.521</v>
      </c>
      <c r="AC114" s="381">
        <v>1816.577</v>
      </c>
      <c r="AD114" s="381">
        <v>1814.6959999999999</v>
      </c>
      <c r="AE114" s="381">
        <v>1806.0160000000001</v>
      </c>
      <c r="BG114" s="304"/>
      <c r="CJ114" s="304"/>
      <c r="DK114" s="304"/>
      <c r="EN114" s="304"/>
    </row>
    <row r="115" spans="1:144" x14ac:dyDescent="0.2">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BG115" s="304"/>
      <c r="CJ115" s="304"/>
      <c r="DK115" s="304"/>
      <c r="EN115" s="304"/>
    </row>
    <row r="116" spans="1:144" x14ac:dyDescent="0.2">
      <c r="BG116" s="304"/>
      <c r="CJ116" s="304"/>
      <c r="DK116" s="304"/>
      <c r="EN116" s="304"/>
    </row>
    <row r="117" spans="1:144" ht="25.5" customHeight="1" x14ac:dyDescent="0.2">
      <c r="A117" s="232" t="s">
        <v>258</v>
      </c>
      <c r="B117" s="231" t="s">
        <v>14</v>
      </c>
      <c r="C117" s="231" t="s">
        <v>15</v>
      </c>
      <c r="D117" s="228" t="s">
        <v>16</v>
      </c>
      <c r="E117" s="228" t="s">
        <v>17</v>
      </c>
      <c r="F117" s="228" t="s">
        <v>18</v>
      </c>
      <c r="G117" s="228" t="s">
        <v>19</v>
      </c>
      <c r="H117" s="228" t="s">
        <v>20</v>
      </c>
      <c r="I117" s="228" t="s">
        <v>21</v>
      </c>
      <c r="J117" s="228" t="s">
        <v>22</v>
      </c>
      <c r="K117" s="228" t="s">
        <v>23</v>
      </c>
      <c r="L117" s="228" t="s">
        <v>24</v>
      </c>
      <c r="M117" s="228" t="s">
        <v>39</v>
      </c>
      <c r="N117" s="228" t="s">
        <v>41</v>
      </c>
      <c r="O117" s="228" t="s">
        <v>43</v>
      </c>
      <c r="P117" s="228" t="s">
        <v>110</v>
      </c>
      <c r="Q117" s="228" t="s">
        <v>113</v>
      </c>
      <c r="R117" s="228" t="s">
        <v>118</v>
      </c>
      <c r="S117" s="228" t="s">
        <v>120</v>
      </c>
      <c r="T117" s="228" t="s">
        <v>136</v>
      </c>
      <c r="U117" s="228" t="s">
        <v>296</v>
      </c>
      <c r="V117" s="228" t="s">
        <v>315</v>
      </c>
      <c r="W117" s="228" t="s">
        <v>319</v>
      </c>
      <c r="X117" s="228" t="s">
        <v>321</v>
      </c>
      <c r="Y117" s="228" t="s">
        <v>337</v>
      </c>
      <c r="Z117" s="228" t="s">
        <v>354</v>
      </c>
      <c r="AA117" s="230"/>
      <c r="BG117" s="304"/>
      <c r="CJ117" s="304"/>
      <c r="DK117" s="304"/>
      <c r="EN117" s="304"/>
    </row>
    <row r="118" spans="1:144" ht="10.5" x14ac:dyDescent="0.25">
      <c r="A118" s="220" t="s">
        <v>207</v>
      </c>
      <c r="B118" s="220"/>
      <c r="C118" s="220"/>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10"/>
      <c r="BG118" s="304"/>
      <c r="CJ118" s="304"/>
      <c r="DK118" s="304"/>
      <c r="EN118" s="304"/>
    </row>
    <row r="119" spans="1:144" ht="20" x14ac:dyDescent="0.2">
      <c r="A119" s="137" t="s">
        <v>417</v>
      </c>
      <c r="B119" s="378">
        <v>45.470999999999997</v>
      </c>
      <c r="C119" s="378">
        <v>43.606999999999999</v>
      </c>
      <c r="D119" s="378">
        <v>45.982999999999997</v>
      </c>
      <c r="E119" s="378">
        <v>50.543999999999997</v>
      </c>
      <c r="F119" s="378">
        <v>35.85</v>
      </c>
      <c r="G119" s="378">
        <v>53.470999999999997</v>
      </c>
      <c r="H119" s="378">
        <v>57.081000000000003</v>
      </c>
      <c r="I119" s="378">
        <v>43.850999999999999</v>
      </c>
      <c r="J119" s="378">
        <v>67.548000000000002</v>
      </c>
      <c r="K119" s="378">
        <v>66.494</v>
      </c>
      <c r="L119" s="378">
        <v>89.343999999999994</v>
      </c>
      <c r="M119" s="378">
        <v>76.921000000000006</v>
      </c>
      <c r="N119" s="378">
        <v>72.841999999999999</v>
      </c>
      <c r="O119" s="378">
        <v>86.173000000000002</v>
      </c>
      <c r="P119" s="378">
        <v>109.47799999999999</v>
      </c>
      <c r="Q119" s="378">
        <v>97.769000000000005</v>
      </c>
      <c r="R119" s="378">
        <v>142.65100000000001</v>
      </c>
      <c r="S119" s="378">
        <v>170.488</v>
      </c>
      <c r="T119" s="378">
        <v>83.188999999999993</v>
      </c>
      <c r="U119" s="378">
        <v>112.934</v>
      </c>
      <c r="V119" s="378">
        <v>121.604</v>
      </c>
      <c r="W119" s="378">
        <v>81.975999999999999</v>
      </c>
      <c r="X119" s="378">
        <v>108.17100000000001</v>
      </c>
      <c r="Y119" s="378">
        <v>119.68</v>
      </c>
      <c r="Z119" s="378">
        <v>0</v>
      </c>
      <c r="AA119" s="204"/>
      <c r="BG119" s="304"/>
      <c r="CJ119" s="304"/>
      <c r="DK119" s="304"/>
      <c r="EN119" s="304"/>
    </row>
    <row r="120" spans="1:144" x14ac:dyDescent="0.2">
      <c r="A120" s="308" t="s">
        <v>205</v>
      </c>
      <c r="B120" s="379">
        <v>56.158999999999999</v>
      </c>
      <c r="C120" s="379">
        <v>55.957000000000001</v>
      </c>
      <c r="D120" s="379">
        <v>54.579000000000001</v>
      </c>
      <c r="E120" s="379">
        <v>67.566999999999993</v>
      </c>
      <c r="F120" s="379">
        <v>73.965000000000003</v>
      </c>
      <c r="G120" s="379">
        <v>49.158000000000001</v>
      </c>
      <c r="H120" s="379">
        <v>56.622999999999998</v>
      </c>
      <c r="I120" s="379">
        <v>51.665999999999997</v>
      </c>
      <c r="J120" s="379">
        <v>49.826999999999998</v>
      </c>
      <c r="K120" s="379">
        <v>51.186999999999998</v>
      </c>
      <c r="L120" s="379">
        <v>58.284999999999997</v>
      </c>
      <c r="M120" s="379">
        <v>62.99</v>
      </c>
      <c r="N120" s="379">
        <v>71.475999999999999</v>
      </c>
      <c r="O120" s="379">
        <v>69.483000000000004</v>
      </c>
      <c r="P120" s="379">
        <v>74.781000000000006</v>
      </c>
      <c r="Q120" s="379">
        <v>80.546999999999997</v>
      </c>
      <c r="R120" s="379">
        <v>62.475000000000001</v>
      </c>
      <c r="S120" s="379">
        <v>52.991999999999997</v>
      </c>
      <c r="T120" s="379">
        <v>64.111000000000004</v>
      </c>
      <c r="U120" s="379">
        <v>62.66</v>
      </c>
      <c r="V120" s="379">
        <v>81.346999999999994</v>
      </c>
      <c r="W120" s="379">
        <v>80.561999999999998</v>
      </c>
      <c r="X120" s="379">
        <v>80.313999999999993</v>
      </c>
      <c r="Y120" s="379">
        <v>43.677</v>
      </c>
      <c r="Z120" s="379">
        <v>0</v>
      </c>
      <c r="AA120" s="204"/>
      <c r="BG120" s="304"/>
      <c r="CJ120" s="304"/>
      <c r="DK120" s="304"/>
      <c r="EN120" s="304"/>
    </row>
    <row r="121" spans="1:144" x14ac:dyDescent="0.2">
      <c r="A121" s="162" t="s">
        <v>204</v>
      </c>
      <c r="B121" s="380">
        <v>2E-3</v>
      </c>
      <c r="C121" s="380">
        <v>0</v>
      </c>
      <c r="D121" s="380">
        <v>6.0000000000000001E-3</v>
      </c>
      <c r="E121" s="380">
        <v>0</v>
      </c>
      <c r="F121" s="380">
        <v>1.4E-2</v>
      </c>
      <c r="G121" s="380">
        <v>0</v>
      </c>
      <c r="H121" s="380">
        <v>5.0000000000000001E-3</v>
      </c>
      <c r="I121" s="380">
        <v>5.2999999999999999E-2</v>
      </c>
      <c r="J121" s="380">
        <v>0</v>
      </c>
      <c r="K121" s="380">
        <v>2.1999999999999999E-2</v>
      </c>
      <c r="L121" s="380">
        <v>0</v>
      </c>
      <c r="M121" s="380">
        <v>0.14799999999999999</v>
      </c>
      <c r="N121" s="380">
        <v>2E-3</v>
      </c>
      <c r="O121" s="380">
        <v>0.29099999999999998</v>
      </c>
      <c r="P121" s="380">
        <v>0</v>
      </c>
      <c r="Q121" s="380">
        <v>0.151</v>
      </c>
      <c r="R121" s="380">
        <v>1.9E-2</v>
      </c>
      <c r="S121" s="380">
        <v>3.0000000000000001E-3</v>
      </c>
      <c r="T121" s="380">
        <v>4.4999999999999998E-2</v>
      </c>
      <c r="U121" s="380">
        <v>0.192</v>
      </c>
      <c r="V121" s="380">
        <v>0.11899999999999999</v>
      </c>
      <c r="W121" s="380">
        <v>3.4000000000000002E-2</v>
      </c>
      <c r="X121" s="380">
        <v>1.4999999999999999E-2</v>
      </c>
      <c r="Y121" s="380">
        <v>8.9999999999999993E-3</v>
      </c>
      <c r="Z121" s="380">
        <v>0</v>
      </c>
      <c r="AA121" s="204"/>
      <c r="BG121" s="304"/>
      <c r="CJ121" s="304"/>
      <c r="DK121" s="304"/>
      <c r="EN121" s="304"/>
    </row>
    <row r="122" spans="1:144" x14ac:dyDescent="0.2">
      <c r="A122" s="162" t="s">
        <v>203</v>
      </c>
      <c r="B122" s="380">
        <v>56.156999999999996</v>
      </c>
      <c r="C122" s="380">
        <v>55.957000000000001</v>
      </c>
      <c r="D122" s="380">
        <v>54.573</v>
      </c>
      <c r="E122" s="380">
        <v>67.566999999999993</v>
      </c>
      <c r="F122" s="380">
        <v>73.950999999999993</v>
      </c>
      <c r="G122" s="380">
        <v>49.158000000000001</v>
      </c>
      <c r="H122" s="380">
        <v>56.618000000000002</v>
      </c>
      <c r="I122" s="380">
        <v>51.613</v>
      </c>
      <c r="J122" s="380">
        <v>49.826999999999998</v>
      </c>
      <c r="K122" s="380">
        <v>51.164999999999999</v>
      </c>
      <c r="L122" s="380">
        <v>58.284999999999997</v>
      </c>
      <c r="M122" s="380">
        <v>62.841999999999999</v>
      </c>
      <c r="N122" s="380">
        <v>71.474000000000004</v>
      </c>
      <c r="O122" s="380">
        <v>69.191999999999993</v>
      </c>
      <c r="P122" s="380">
        <v>74.781000000000006</v>
      </c>
      <c r="Q122" s="380">
        <v>80.396000000000001</v>
      </c>
      <c r="R122" s="380">
        <v>62.456000000000003</v>
      </c>
      <c r="S122" s="380">
        <v>52.988999999999997</v>
      </c>
      <c r="T122" s="380">
        <v>64.066000000000003</v>
      </c>
      <c r="U122" s="380">
        <v>62.468000000000004</v>
      </c>
      <c r="V122" s="380">
        <v>81.227999999999994</v>
      </c>
      <c r="W122" s="380">
        <v>80.528000000000006</v>
      </c>
      <c r="X122" s="380">
        <v>80.299000000000007</v>
      </c>
      <c r="Y122" s="380">
        <v>43.667999999999999</v>
      </c>
      <c r="Z122" s="380">
        <v>0</v>
      </c>
      <c r="AA122" s="204"/>
      <c r="BG122" s="304"/>
      <c r="CJ122" s="304"/>
      <c r="DK122" s="304"/>
      <c r="EN122" s="304"/>
    </row>
    <row r="123" spans="1:144" x14ac:dyDescent="0.2">
      <c r="A123" s="308" t="s">
        <v>412</v>
      </c>
      <c r="B123" s="380">
        <v>1.7000000000000001E-2</v>
      </c>
      <c r="C123" s="380">
        <v>1.7000000000000001E-2</v>
      </c>
      <c r="D123" s="380">
        <v>1.9E-2</v>
      </c>
      <c r="E123" s="380">
        <v>1.9E-2</v>
      </c>
      <c r="F123" s="380">
        <v>1.0999999999999999E-2</v>
      </c>
      <c r="G123" s="380">
        <v>8.9999999999999993E-3</v>
      </c>
      <c r="H123" s="380">
        <v>2.3519999999999999</v>
      </c>
      <c r="I123" s="380">
        <v>29.684000000000001</v>
      </c>
      <c r="J123" s="380">
        <v>0.498</v>
      </c>
      <c r="K123" s="380">
        <v>0.26</v>
      </c>
      <c r="L123" s="380">
        <v>2.6280000000000001</v>
      </c>
      <c r="M123" s="380">
        <v>8.0000000000000002E-3</v>
      </c>
      <c r="N123" s="380">
        <v>0.41299999999999998</v>
      </c>
      <c r="O123" s="380">
        <v>8.0000000000000002E-3</v>
      </c>
      <c r="P123" s="380">
        <v>0.01</v>
      </c>
      <c r="Q123" s="380">
        <v>2E-3</v>
      </c>
      <c r="R123" s="380">
        <v>1E-3</v>
      </c>
      <c r="S123" s="380">
        <v>1E-3</v>
      </c>
      <c r="T123" s="380">
        <v>49.326999999999998</v>
      </c>
      <c r="U123" s="380">
        <v>0</v>
      </c>
      <c r="V123" s="380">
        <v>2E-3</v>
      </c>
      <c r="W123" s="380">
        <v>2E-3</v>
      </c>
      <c r="X123" s="380">
        <v>5.0000000000000001E-3</v>
      </c>
      <c r="Y123" s="380">
        <v>9.3740000000000006</v>
      </c>
      <c r="Z123" s="380">
        <v>0</v>
      </c>
      <c r="AA123" s="204"/>
      <c r="BG123" s="304"/>
      <c r="CJ123" s="304"/>
      <c r="DK123" s="304"/>
      <c r="EN123" s="304"/>
    </row>
    <row r="124" spans="1:144" x14ac:dyDescent="0.2">
      <c r="A124" s="162" t="s">
        <v>199</v>
      </c>
      <c r="B124" s="380">
        <v>1.7000000000000001E-2</v>
      </c>
      <c r="C124" s="380">
        <v>1.7000000000000001E-2</v>
      </c>
      <c r="D124" s="380">
        <v>1.9E-2</v>
      </c>
      <c r="E124" s="380">
        <v>1.9E-2</v>
      </c>
      <c r="F124" s="380">
        <v>1.0999999999999999E-2</v>
      </c>
      <c r="G124" s="380">
        <v>8.9999999999999993E-3</v>
      </c>
      <c r="H124" s="380">
        <v>2.3519999999999999</v>
      </c>
      <c r="I124" s="380">
        <v>29.696999999999999</v>
      </c>
      <c r="J124" s="380">
        <v>0.498</v>
      </c>
      <c r="K124" s="380">
        <v>0.26</v>
      </c>
      <c r="L124" s="380">
        <v>2.629</v>
      </c>
      <c r="M124" s="380">
        <v>8.0000000000000002E-3</v>
      </c>
      <c r="N124" s="380">
        <v>0.41299999999999998</v>
      </c>
      <c r="O124" s="380">
        <v>8.0000000000000002E-3</v>
      </c>
      <c r="P124" s="380">
        <v>0.01</v>
      </c>
      <c r="Q124" s="380">
        <v>2E-3</v>
      </c>
      <c r="R124" s="380">
        <v>1E-3</v>
      </c>
      <c r="S124" s="380">
        <v>1E-3</v>
      </c>
      <c r="T124" s="380">
        <v>49.347999999999999</v>
      </c>
      <c r="U124" s="380">
        <v>0</v>
      </c>
      <c r="V124" s="380">
        <v>2E-3</v>
      </c>
      <c r="W124" s="380">
        <v>2E-3</v>
      </c>
      <c r="X124" s="380">
        <v>5.0000000000000001E-3</v>
      </c>
      <c r="Y124" s="380">
        <v>9.3789999999999996</v>
      </c>
      <c r="Z124" s="380">
        <v>0</v>
      </c>
      <c r="AA124" s="204"/>
      <c r="BG124" s="304"/>
      <c r="CJ124" s="304"/>
      <c r="EN124" s="304"/>
    </row>
    <row r="125" spans="1:144" x14ac:dyDescent="0.2">
      <c r="A125" s="162" t="s">
        <v>210</v>
      </c>
      <c r="B125" s="380">
        <v>0</v>
      </c>
      <c r="C125" s="380">
        <v>0</v>
      </c>
      <c r="D125" s="380">
        <v>0</v>
      </c>
      <c r="E125" s="380">
        <v>0</v>
      </c>
      <c r="F125" s="380">
        <v>0</v>
      </c>
      <c r="G125" s="380">
        <v>0</v>
      </c>
      <c r="H125" s="380">
        <v>0</v>
      </c>
      <c r="I125" s="380">
        <v>-1.2999999999999999E-2</v>
      </c>
      <c r="J125" s="380">
        <v>0</v>
      </c>
      <c r="K125" s="380">
        <v>0</v>
      </c>
      <c r="L125" s="380">
        <v>-1E-3</v>
      </c>
      <c r="M125" s="380">
        <v>0</v>
      </c>
      <c r="N125" s="380">
        <v>0</v>
      </c>
      <c r="O125" s="380">
        <v>0</v>
      </c>
      <c r="P125" s="380">
        <v>0</v>
      </c>
      <c r="Q125" s="380">
        <v>0</v>
      </c>
      <c r="R125" s="380">
        <v>0</v>
      </c>
      <c r="S125" s="380">
        <v>0</v>
      </c>
      <c r="T125" s="380">
        <v>-2.1000000000000001E-2</v>
      </c>
      <c r="U125" s="380">
        <v>0</v>
      </c>
      <c r="V125" s="380">
        <v>0</v>
      </c>
      <c r="W125" s="380">
        <v>0</v>
      </c>
      <c r="X125" s="380">
        <v>0</v>
      </c>
      <c r="Y125" s="380">
        <v>-5.0000000000000001E-3</v>
      </c>
      <c r="Z125" s="380">
        <v>-5.0000000000000001E-3</v>
      </c>
      <c r="AA125" s="204"/>
      <c r="BG125" s="304"/>
      <c r="CJ125" s="304"/>
      <c r="EN125" s="304"/>
    </row>
    <row r="126" spans="1:144" x14ac:dyDescent="0.2">
      <c r="A126" s="308" t="s">
        <v>200</v>
      </c>
      <c r="B126" s="380">
        <v>127.629</v>
      </c>
      <c r="C126" s="380">
        <v>146.05699999999999</v>
      </c>
      <c r="D126" s="380">
        <v>159.363</v>
      </c>
      <c r="E126" s="380">
        <v>179.35</v>
      </c>
      <c r="F126" s="380">
        <v>202.53800000000001</v>
      </c>
      <c r="G126" s="380">
        <v>225.42500000000001</v>
      </c>
      <c r="H126" s="380">
        <v>238.79499999999999</v>
      </c>
      <c r="I126" s="380">
        <v>257.93700000000001</v>
      </c>
      <c r="J126" s="380">
        <v>284.39</v>
      </c>
      <c r="K126" s="380">
        <v>306.49</v>
      </c>
      <c r="L126" s="380">
        <v>318.79199999999997</v>
      </c>
      <c r="M126" s="380">
        <v>339.55099999999999</v>
      </c>
      <c r="N126" s="380">
        <v>363.34300000000002</v>
      </c>
      <c r="O126" s="380">
        <v>395.07</v>
      </c>
      <c r="P126" s="380">
        <v>412.04599999999999</v>
      </c>
      <c r="Q126" s="380">
        <v>437.60899999999998</v>
      </c>
      <c r="R126" s="380">
        <v>463.339</v>
      </c>
      <c r="S126" s="380">
        <v>473.68900000000002</v>
      </c>
      <c r="T126" s="380">
        <v>472.17</v>
      </c>
      <c r="U126" s="380">
        <v>477.24200000000002</v>
      </c>
      <c r="V126" s="380">
        <v>496.28800000000001</v>
      </c>
      <c r="W126" s="380">
        <v>504.65499999999997</v>
      </c>
      <c r="X126" s="380">
        <v>511.69299999999998</v>
      </c>
      <c r="Y126" s="380">
        <v>482.90499999999997</v>
      </c>
      <c r="Z126" s="380">
        <v>0</v>
      </c>
      <c r="AA126" s="204"/>
      <c r="BG126" s="304"/>
      <c r="CJ126" s="304"/>
      <c r="EN126" s="304"/>
    </row>
    <row r="127" spans="1:144" x14ac:dyDescent="0.2">
      <c r="A127" s="162" t="s">
        <v>199</v>
      </c>
      <c r="B127" s="380">
        <v>146.99600000000001</v>
      </c>
      <c r="C127" s="380">
        <v>161.40600000000001</v>
      </c>
      <c r="D127" s="380">
        <v>175.6</v>
      </c>
      <c r="E127" s="380">
        <v>194.14500000000001</v>
      </c>
      <c r="F127" s="380">
        <v>217.07900000000001</v>
      </c>
      <c r="G127" s="380">
        <v>238.81899999999999</v>
      </c>
      <c r="H127" s="380">
        <v>251.05600000000001</v>
      </c>
      <c r="I127" s="380">
        <v>268.98099999999999</v>
      </c>
      <c r="J127" s="380">
        <v>294.97800000000001</v>
      </c>
      <c r="K127" s="380">
        <v>315.291</v>
      </c>
      <c r="L127" s="380">
        <v>327.84699999999998</v>
      </c>
      <c r="M127" s="380">
        <v>348.87400000000002</v>
      </c>
      <c r="N127" s="380">
        <v>372.03500000000003</v>
      </c>
      <c r="O127" s="380">
        <v>401.78399999999999</v>
      </c>
      <c r="P127" s="380">
        <v>419.52100000000002</v>
      </c>
      <c r="Q127" s="380">
        <v>445.834</v>
      </c>
      <c r="R127" s="380">
        <v>471.37</v>
      </c>
      <c r="S127" s="380">
        <v>482.21100000000001</v>
      </c>
      <c r="T127" s="380">
        <v>482.55200000000002</v>
      </c>
      <c r="U127" s="380">
        <v>487.334</v>
      </c>
      <c r="V127" s="380">
        <v>505.15800000000002</v>
      </c>
      <c r="W127" s="380">
        <v>513.39400000000001</v>
      </c>
      <c r="X127" s="380">
        <v>520.51800000000003</v>
      </c>
      <c r="Y127" s="380">
        <v>491.89699999999999</v>
      </c>
      <c r="Z127" s="380">
        <v>0</v>
      </c>
      <c r="AA127" s="204"/>
      <c r="BG127" s="304"/>
      <c r="CJ127" s="304"/>
      <c r="EN127" s="304"/>
    </row>
    <row r="128" spans="1:144" x14ac:dyDescent="0.2">
      <c r="A128" s="156" t="s">
        <v>187</v>
      </c>
      <c r="B128" s="380">
        <v>85.081000000000003</v>
      </c>
      <c r="C128" s="380">
        <v>95.703000000000003</v>
      </c>
      <c r="D128" s="380">
        <v>104.84</v>
      </c>
      <c r="E128" s="380">
        <v>117.911</v>
      </c>
      <c r="F128" s="380">
        <v>133.095</v>
      </c>
      <c r="G128" s="380">
        <v>146.54599999999999</v>
      </c>
      <c r="H128" s="380">
        <v>152.06299999999999</v>
      </c>
      <c r="I128" s="380">
        <v>163.23500000000001</v>
      </c>
      <c r="J128" s="380">
        <v>180.29900000000001</v>
      </c>
      <c r="K128" s="380">
        <v>191.28399999999999</v>
      </c>
      <c r="L128" s="380">
        <v>198.833</v>
      </c>
      <c r="M128" s="380">
        <v>214.55099999999999</v>
      </c>
      <c r="N128" s="380">
        <v>228.636</v>
      </c>
      <c r="O128" s="380">
        <v>247.72</v>
      </c>
      <c r="P128" s="380">
        <v>253.84200000000001</v>
      </c>
      <c r="Q128" s="380">
        <v>273.827</v>
      </c>
      <c r="R128" s="380">
        <v>293.92599999999999</v>
      </c>
      <c r="S128" s="380">
        <v>297.024</v>
      </c>
      <c r="T128" s="380">
        <v>293.82499999999999</v>
      </c>
      <c r="U128" s="380">
        <v>293.60599999999999</v>
      </c>
      <c r="V128" s="380">
        <v>297.80900000000003</v>
      </c>
      <c r="W128" s="380">
        <v>292.85700000000003</v>
      </c>
      <c r="X128" s="380">
        <v>289.61399999999998</v>
      </c>
      <c r="Y128" s="380">
        <v>256.55599999999998</v>
      </c>
      <c r="Z128" s="380">
        <v>0</v>
      </c>
      <c r="AA128" s="204"/>
      <c r="BG128" s="304"/>
      <c r="CJ128" s="304"/>
      <c r="EN128" s="304"/>
    </row>
    <row r="129" spans="1:88" x14ac:dyDescent="0.2">
      <c r="A129" s="156" t="s">
        <v>186</v>
      </c>
      <c r="B129" s="380">
        <v>0.66400000000000003</v>
      </c>
      <c r="C129" s="380">
        <v>0.66800000000000004</v>
      </c>
      <c r="D129" s="380">
        <v>0.60699999999999998</v>
      </c>
      <c r="E129" s="380">
        <v>0.65100000000000002</v>
      </c>
      <c r="F129" s="380">
        <v>0.28899999999999998</v>
      </c>
      <c r="G129" s="380">
        <v>0.379</v>
      </c>
      <c r="H129" s="380">
        <v>0.378</v>
      </c>
      <c r="I129" s="380">
        <v>0.29499999999999998</v>
      </c>
      <c r="J129" s="380">
        <v>0.218</v>
      </c>
      <c r="K129" s="380">
        <v>1.468</v>
      </c>
      <c r="L129" s="380">
        <v>1.385</v>
      </c>
      <c r="M129" s="380">
        <v>1.3919999999999999</v>
      </c>
      <c r="N129" s="380">
        <v>1.669</v>
      </c>
      <c r="O129" s="380">
        <v>1.6779999999999999</v>
      </c>
      <c r="P129" s="380">
        <v>1.6759999999999999</v>
      </c>
      <c r="Q129" s="380">
        <v>1.6719999999999999</v>
      </c>
      <c r="R129" s="380">
        <v>1.5680000000000001</v>
      </c>
      <c r="S129" s="380">
        <v>8.0000000000000002E-3</v>
      </c>
      <c r="T129" s="380">
        <v>2.1999999999999999E-2</v>
      </c>
      <c r="U129" s="380">
        <v>2.7E-2</v>
      </c>
      <c r="V129" s="380">
        <v>3.4000000000000002E-2</v>
      </c>
      <c r="W129" s="380">
        <v>3.9E-2</v>
      </c>
      <c r="X129" s="380">
        <v>4.2000000000000003E-2</v>
      </c>
      <c r="Y129" s="380">
        <v>0.05</v>
      </c>
      <c r="Z129" s="380">
        <v>0</v>
      </c>
      <c r="AA129" s="204"/>
      <c r="BG129" s="304"/>
      <c r="CJ129" s="304"/>
    </row>
    <row r="130" spans="1:88" x14ac:dyDescent="0.2">
      <c r="A130" s="156" t="s">
        <v>185</v>
      </c>
      <c r="B130" s="380">
        <v>61.250999999999998</v>
      </c>
      <c r="C130" s="380">
        <v>65.034999999999997</v>
      </c>
      <c r="D130" s="380">
        <v>70.153000000000006</v>
      </c>
      <c r="E130" s="380">
        <v>75.582999999999998</v>
      </c>
      <c r="F130" s="380">
        <v>83.694999999999993</v>
      </c>
      <c r="G130" s="380">
        <v>91.894000000000005</v>
      </c>
      <c r="H130" s="380">
        <v>98.614999999999995</v>
      </c>
      <c r="I130" s="380">
        <v>105.45099999999999</v>
      </c>
      <c r="J130" s="380">
        <v>114.461</v>
      </c>
      <c r="K130" s="380">
        <v>122.539</v>
      </c>
      <c r="L130" s="380">
        <v>127.629</v>
      </c>
      <c r="M130" s="380">
        <v>132.93100000000001</v>
      </c>
      <c r="N130" s="380">
        <v>141.72999999999999</v>
      </c>
      <c r="O130" s="380">
        <v>152.386</v>
      </c>
      <c r="P130" s="380">
        <v>164.00299999999999</v>
      </c>
      <c r="Q130" s="380">
        <v>170.33500000000001</v>
      </c>
      <c r="R130" s="380">
        <v>175.876</v>
      </c>
      <c r="S130" s="380">
        <v>185.179</v>
      </c>
      <c r="T130" s="380">
        <v>188.70500000000001</v>
      </c>
      <c r="U130" s="380">
        <v>193.70099999999999</v>
      </c>
      <c r="V130" s="380">
        <v>207.315</v>
      </c>
      <c r="W130" s="380">
        <v>220.49799999999999</v>
      </c>
      <c r="X130" s="380">
        <v>230.86199999999999</v>
      </c>
      <c r="Y130" s="380">
        <v>235.291</v>
      </c>
      <c r="Z130" s="380">
        <v>0</v>
      </c>
      <c r="AA130" s="204"/>
      <c r="BG130" s="304"/>
      <c r="CJ130" s="304"/>
    </row>
    <row r="131" spans="1:88" x14ac:dyDescent="0.2">
      <c r="A131" s="162" t="s">
        <v>255</v>
      </c>
      <c r="B131" s="380">
        <v>-19.367000000000001</v>
      </c>
      <c r="C131" s="380">
        <v>-15.349</v>
      </c>
      <c r="D131" s="380">
        <v>-16.236999999999998</v>
      </c>
      <c r="E131" s="380">
        <v>-14.795</v>
      </c>
      <c r="F131" s="380">
        <v>-14.541</v>
      </c>
      <c r="G131" s="380">
        <v>-13.394</v>
      </c>
      <c r="H131" s="380">
        <v>-12.260999999999999</v>
      </c>
      <c r="I131" s="380">
        <v>-11.044</v>
      </c>
      <c r="J131" s="380">
        <v>-10.587999999999999</v>
      </c>
      <c r="K131" s="380">
        <v>-8.8010000000000002</v>
      </c>
      <c r="L131" s="380">
        <v>-9.0549999999999997</v>
      </c>
      <c r="M131" s="380">
        <v>-9.3230000000000004</v>
      </c>
      <c r="N131" s="380">
        <v>-8.6920000000000002</v>
      </c>
      <c r="O131" s="380">
        <v>-6.7140000000000004</v>
      </c>
      <c r="P131" s="380">
        <v>-7.4749999999999996</v>
      </c>
      <c r="Q131" s="380">
        <v>-8.2249999999999996</v>
      </c>
      <c r="R131" s="380">
        <v>-8.0310000000000006</v>
      </c>
      <c r="S131" s="380">
        <v>-8.5220000000000002</v>
      </c>
      <c r="T131" s="380">
        <v>-10.382</v>
      </c>
      <c r="U131" s="380">
        <v>-10.092000000000001</v>
      </c>
      <c r="V131" s="380">
        <v>-8.8699999999999992</v>
      </c>
      <c r="W131" s="380">
        <v>-8.7390000000000008</v>
      </c>
      <c r="X131" s="380">
        <v>-8.8249999999999993</v>
      </c>
      <c r="Y131" s="380">
        <v>-8.9920000000000009</v>
      </c>
      <c r="Z131" s="380">
        <v>0</v>
      </c>
      <c r="AA131" s="204"/>
      <c r="BG131" s="304"/>
      <c r="CJ131" s="304"/>
    </row>
    <row r="132" spans="1:88" x14ac:dyDescent="0.2">
      <c r="A132" s="308" t="s">
        <v>413</v>
      </c>
      <c r="B132" s="380">
        <v>0</v>
      </c>
      <c r="C132" s="380">
        <v>0</v>
      </c>
      <c r="D132" s="380">
        <v>0</v>
      </c>
      <c r="E132" s="380">
        <v>0</v>
      </c>
      <c r="F132" s="380">
        <v>0</v>
      </c>
      <c r="G132" s="380">
        <v>0</v>
      </c>
      <c r="H132" s="380">
        <v>0</v>
      </c>
      <c r="I132" s="380">
        <v>0</v>
      </c>
      <c r="J132" s="380">
        <v>0</v>
      </c>
      <c r="K132" s="380">
        <v>0</v>
      </c>
      <c r="L132" s="380">
        <v>0</v>
      </c>
      <c r="M132" s="380">
        <v>0</v>
      </c>
      <c r="N132" s="380">
        <v>0</v>
      </c>
      <c r="O132" s="380">
        <v>0</v>
      </c>
      <c r="P132" s="380">
        <v>0</v>
      </c>
      <c r="Q132" s="380">
        <v>0</v>
      </c>
      <c r="R132" s="380">
        <v>0</v>
      </c>
      <c r="S132" s="380">
        <v>0</v>
      </c>
      <c r="T132" s="380">
        <v>0</v>
      </c>
      <c r="U132" s="380">
        <v>0</v>
      </c>
      <c r="V132" s="380">
        <v>0</v>
      </c>
      <c r="W132" s="380">
        <v>0</v>
      </c>
      <c r="X132" s="380">
        <v>0</v>
      </c>
      <c r="Y132" s="380">
        <v>0</v>
      </c>
      <c r="Z132" s="380">
        <v>0</v>
      </c>
      <c r="AA132" s="204"/>
      <c r="BG132" s="304"/>
      <c r="CJ132" s="304"/>
    </row>
    <row r="133" spans="1:88" x14ac:dyDescent="0.2">
      <c r="A133" s="308" t="s">
        <v>195</v>
      </c>
      <c r="B133" s="380">
        <v>0</v>
      </c>
      <c r="C133" s="380">
        <v>0</v>
      </c>
      <c r="D133" s="380">
        <v>0</v>
      </c>
      <c r="E133" s="380">
        <v>0</v>
      </c>
      <c r="F133" s="380">
        <v>0</v>
      </c>
      <c r="G133" s="380">
        <v>0</v>
      </c>
      <c r="H133" s="380">
        <v>0</v>
      </c>
      <c r="I133" s="380">
        <v>0</v>
      </c>
      <c r="J133" s="380">
        <v>0</v>
      </c>
      <c r="K133" s="380">
        <v>0</v>
      </c>
      <c r="L133" s="380">
        <v>0</v>
      </c>
      <c r="M133" s="380">
        <v>0</v>
      </c>
      <c r="N133" s="380">
        <v>0</v>
      </c>
      <c r="O133" s="380">
        <v>0</v>
      </c>
      <c r="P133" s="380">
        <v>0</v>
      </c>
      <c r="Q133" s="380">
        <v>0</v>
      </c>
      <c r="R133" s="380">
        <v>0</v>
      </c>
      <c r="S133" s="380">
        <v>0</v>
      </c>
      <c r="T133" s="380">
        <v>0</v>
      </c>
      <c r="U133" s="380">
        <v>0</v>
      </c>
      <c r="V133" s="380">
        <v>0</v>
      </c>
      <c r="W133" s="380">
        <v>0</v>
      </c>
      <c r="X133" s="380">
        <v>0</v>
      </c>
      <c r="Y133" s="380">
        <v>0</v>
      </c>
      <c r="Z133" s="380">
        <v>0</v>
      </c>
      <c r="AA133" s="204"/>
      <c r="BG133" s="304"/>
      <c r="CJ133" s="304"/>
    </row>
    <row r="134" spans="1:88" x14ac:dyDescent="0.2">
      <c r="A134" s="223" t="s">
        <v>194</v>
      </c>
      <c r="B134" s="380">
        <v>1.5609999999999999</v>
      </c>
      <c r="C134" s="380">
        <v>1.4650000000000001</v>
      </c>
      <c r="D134" s="380">
        <v>2.073</v>
      </c>
      <c r="E134" s="380">
        <v>1.9790000000000001</v>
      </c>
      <c r="F134" s="380">
        <v>1.996</v>
      </c>
      <c r="G134" s="380">
        <v>2.0009999999999999</v>
      </c>
      <c r="H134" s="380">
        <v>2.1309999999999998</v>
      </c>
      <c r="I134" s="380">
        <v>2.1080000000000001</v>
      </c>
      <c r="J134" s="380">
        <v>2.0110000000000001</v>
      </c>
      <c r="K134" s="380">
        <v>1.8660000000000001</v>
      </c>
      <c r="L134" s="380">
        <v>2.423</v>
      </c>
      <c r="M134" s="380">
        <v>2.3109999999999999</v>
      </c>
      <c r="N134" s="380">
        <v>2.2429999999999999</v>
      </c>
      <c r="O134" s="380">
        <v>2.1680000000000001</v>
      </c>
      <c r="P134" s="380">
        <v>2.7879999999999998</v>
      </c>
      <c r="Q134" s="380">
        <v>2.6779999999999999</v>
      </c>
      <c r="R134" s="380">
        <v>2.524</v>
      </c>
      <c r="S134" s="380">
        <v>2.4460000000000002</v>
      </c>
      <c r="T134" s="380">
        <v>2.581</v>
      </c>
      <c r="U134" s="380">
        <v>2.4159999999999999</v>
      </c>
      <c r="V134" s="380">
        <v>2.375</v>
      </c>
      <c r="W134" s="380">
        <v>2.1840000000000002</v>
      </c>
      <c r="X134" s="380">
        <v>1.3720000000000001</v>
      </c>
      <c r="Y134" s="380">
        <v>1.155</v>
      </c>
      <c r="Z134" s="380">
        <v>0</v>
      </c>
      <c r="AA134" s="204"/>
      <c r="BG134" s="304"/>
      <c r="CJ134" s="304"/>
    </row>
    <row r="135" spans="1:88" x14ac:dyDescent="0.2">
      <c r="A135" s="161" t="s">
        <v>414</v>
      </c>
      <c r="B135" s="379">
        <v>6.5620000000000003</v>
      </c>
      <c r="C135" s="379">
        <v>6.4039999999999999</v>
      </c>
      <c r="D135" s="379">
        <v>6.7539999999999996</v>
      </c>
      <c r="E135" s="379">
        <v>6.5270000000000001</v>
      </c>
      <c r="F135" s="379">
        <v>6.6790000000000003</v>
      </c>
      <c r="G135" s="379">
        <v>4.3330000000000002</v>
      </c>
      <c r="H135" s="379">
        <v>4.3109999999999999</v>
      </c>
      <c r="I135" s="379">
        <v>4.2080000000000002</v>
      </c>
      <c r="J135" s="379">
        <v>4.0919999999999996</v>
      </c>
      <c r="K135" s="379">
        <v>3.7890000000000001</v>
      </c>
      <c r="L135" s="379">
        <v>4.1959999999999997</v>
      </c>
      <c r="M135" s="379">
        <v>8.8870000000000005</v>
      </c>
      <c r="N135" s="379">
        <v>8.8140000000000001</v>
      </c>
      <c r="O135" s="379">
        <v>8.5679999999999996</v>
      </c>
      <c r="P135" s="379">
        <v>9.1850000000000005</v>
      </c>
      <c r="Q135" s="379">
        <v>8.7200000000000006</v>
      </c>
      <c r="R135" s="379">
        <v>9.2769999999999992</v>
      </c>
      <c r="S135" s="379">
        <v>8.9169999999999998</v>
      </c>
      <c r="T135" s="379">
        <v>8.7149999999999999</v>
      </c>
      <c r="U135" s="379">
        <v>8.8970000000000002</v>
      </c>
      <c r="V135" s="379">
        <v>8.3130000000000006</v>
      </c>
      <c r="W135" s="379">
        <v>7.8529999999999998</v>
      </c>
      <c r="X135" s="379">
        <v>6.5590000000000002</v>
      </c>
      <c r="Y135" s="379">
        <v>6.048</v>
      </c>
      <c r="Z135" s="379">
        <v>0</v>
      </c>
      <c r="AA135" s="204"/>
      <c r="BG135" s="304"/>
      <c r="CJ135" s="304"/>
    </row>
    <row r="136" spans="1:88" x14ac:dyDescent="0.2">
      <c r="A136" s="160" t="s">
        <v>254</v>
      </c>
      <c r="B136" s="379">
        <v>0.68</v>
      </c>
      <c r="C136" s="379">
        <v>0.68100000000000005</v>
      </c>
      <c r="D136" s="379">
        <v>0.59199999999999997</v>
      </c>
      <c r="E136" s="379">
        <v>0.66700000000000004</v>
      </c>
      <c r="F136" s="379">
        <v>0.67500000000000004</v>
      </c>
      <c r="G136" s="379">
        <v>0.69499999999999995</v>
      </c>
      <c r="H136" s="379">
        <v>2.3039999999999998</v>
      </c>
      <c r="I136" s="379">
        <v>2.3380000000000001</v>
      </c>
      <c r="J136" s="379">
        <v>2.327</v>
      </c>
      <c r="K136" s="379">
        <v>2.36</v>
      </c>
      <c r="L136" s="379">
        <v>2.2210000000000001</v>
      </c>
      <c r="M136" s="379">
        <v>2.661</v>
      </c>
      <c r="N136" s="379">
        <v>2.5</v>
      </c>
      <c r="O136" s="379">
        <v>1.008</v>
      </c>
      <c r="P136" s="379">
        <v>1.0109999999999999</v>
      </c>
      <c r="Q136" s="379">
        <v>1.008</v>
      </c>
      <c r="R136" s="379">
        <v>1.0069999999999999</v>
      </c>
      <c r="S136" s="379">
        <v>1.006</v>
      </c>
      <c r="T136" s="379">
        <v>1.093</v>
      </c>
      <c r="U136" s="379">
        <v>1.107</v>
      </c>
      <c r="V136" s="379">
        <v>1.115</v>
      </c>
      <c r="W136" s="379">
        <v>1.155</v>
      </c>
      <c r="X136" s="379">
        <v>1.1579999999999999</v>
      </c>
      <c r="Y136" s="379">
        <v>1.1619999999999999</v>
      </c>
      <c r="Z136" s="379">
        <v>0</v>
      </c>
      <c r="AA136" s="204"/>
      <c r="BG136" s="304"/>
      <c r="CJ136" s="304"/>
    </row>
    <row r="137" spans="1:88" x14ac:dyDescent="0.2">
      <c r="A137" s="161" t="s">
        <v>191</v>
      </c>
      <c r="B137" s="379">
        <v>6.7009999999999996</v>
      </c>
      <c r="C137" s="379">
        <v>6.827</v>
      </c>
      <c r="D137" s="379">
        <v>6.4359999999999999</v>
      </c>
      <c r="E137" s="379">
        <v>6.07</v>
      </c>
      <c r="F137" s="379">
        <v>6.3090000000000002</v>
      </c>
      <c r="G137" s="379">
        <v>7.4130000000000003</v>
      </c>
      <c r="H137" s="379">
        <v>7.21</v>
      </c>
      <c r="I137" s="379">
        <v>6.8470000000000004</v>
      </c>
      <c r="J137" s="379">
        <v>6.601</v>
      </c>
      <c r="K137" s="379">
        <v>6.7830000000000004</v>
      </c>
      <c r="L137" s="379">
        <v>6.6029999999999998</v>
      </c>
      <c r="M137" s="379">
        <v>5.181</v>
      </c>
      <c r="N137" s="379">
        <v>5.7380000000000004</v>
      </c>
      <c r="O137" s="379">
        <v>5.4080000000000004</v>
      </c>
      <c r="P137" s="379">
        <v>4.9690000000000003</v>
      </c>
      <c r="Q137" s="379">
        <v>4.87</v>
      </c>
      <c r="R137" s="379">
        <v>5.391</v>
      </c>
      <c r="S137" s="379">
        <v>5.1520000000000001</v>
      </c>
      <c r="T137" s="379">
        <v>5.5069999999999997</v>
      </c>
      <c r="U137" s="379">
        <v>5.6210000000000004</v>
      </c>
      <c r="V137" s="379">
        <v>5.7060000000000004</v>
      </c>
      <c r="W137" s="379">
        <v>5.4409999999999998</v>
      </c>
      <c r="X137" s="379">
        <v>6.1029999999999998</v>
      </c>
      <c r="Y137" s="379">
        <v>4.6769999999999996</v>
      </c>
      <c r="Z137" s="379">
        <v>0</v>
      </c>
      <c r="AA137" s="204"/>
      <c r="BG137" s="304"/>
      <c r="CJ137" s="304"/>
    </row>
    <row r="138" spans="1:88" ht="10.5" x14ac:dyDescent="0.25">
      <c r="A138" s="213" t="s">
        <v>190</v>
      </c>
      <c r="B138" s="381">
        <v>244.78</v>
      </c>
      <c r="C138" s="381">
        <v>261.01499999999999</v>
      </c>
      <c r="D138" s="381">
        <v>275.79899999999998</v>
      </c>
      <c r="E138" s="381">
        <v>312.72300000000001</v>
      </c>
      <c r="F138" s="381">
        <v>328.02300000000002</v>
      </c>
      <c r="G138" s="381">
        <v>342.505</v>
      </c>
      <c r="H138" s="381">
        <v>370.80700000000002</v>
      </c>
      <c r="I138" s="381">
        <v>398.63900000000001</v>
      </c>
      <c r="J138" s="381">
        <v>417.29399999999998</v>
      </c>
      <c r="K138" s="381">
        <v>439.22899999999998</v>
      </c>
      <c r="L138" s="381">
        <v>484.49200000000002</v>
      </c>
      <c r="M138" s="381">
        <v>498.51</v>
      </c>
      <c r="N138" s="381">
        <v>527.36900000000003</v>
      </c>
      <c r="O138" s="381">
        <v>567.88599999999997</v>
      </c>
      <c r="P138" s="381">
        <v>614.26800000000003</v>
      </c>
      <c r="Q138" s="381">
        <v>633.20299999999997</v>
      </c>
      <c r="R138" s="381">
        <v>686.66499999999996</v>
      </c>
      <c r="S138" s="381">
        <v>714.69100000000003</v>
      </c>
      <c r="T138" s="381">
        <v>686.69299999999998</v>
      </c>
      <c r="U138" s="381">
        <v>670.87699999999995</v>
      </c>
      <c r="V138" s="381">
        <v>716.75</v>
      </c>
      <c r="W138" s="381">
        <v>683.82799999999997</v>
      </c>
      <c r="X138" s="381">
        <v>715.375</v>
      </c>
      <c r="Y138" s="381">
        <v>668.678</v>
      </c>
      <c r="Z138" s="381">
        <v>0</v>
      </c>
      <c r="AA138" s="205"/>
      <c r="BG138" s="304"/>
      <c r="CJ138" s="304"/>
    </row>
    <row r="139" spans="1:88" x14ac:dyDescent="0.2">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204"/>
      <c r="BG139" s="304"/>
      <c r="CJ139" s="304"/>
    </row>
    <row r="140" spans="1:88" ht="10.5" x14ac:dyDescent="0.25">
      <c r="A140" s="220" t="s">
        <v>189</v>
      </c>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05"/>
      <c r="BG140" s="304"/>
      <c r="CJ140" s="304"/>
    </row>
    <row r="141" spans="1:88" x14ac:dyDescent="0.2">
      <c r="A141" s="308" t="s">
        <v>419</v>
      </c>
      <c r="B141" s="378">
        <v>8.3810000000000002</v>
      </c>
      <c r="C141" s="378">
        <v>22.018000000000001</v>
      </c>
      <c r="D141" s="378">
        <v>29.995999999999999</v>
      </c>
      <c r="E141" s="378">
        <v>36.548000000000002</v>
      </c>
      <c r="F141" s="378">
        <v>46.96</v>
      </c>
      <c r="G141" s="378">
        <v>57.192</v>
      </c>
      <c r="H141" s="378">
        <v>40.798999999999999</v>
      </c>
      <c r="I141" s="378">
        <v>50.591000000000001</v>
      </c>
      <c r="J141" s="378">
        <v>58.825000000000003</v>
      </c>
      <c r="K141" s="378">
        <v>61.567999999999998</v>
      </c>
      <c r="L141" s="378">
        <v>55.426000000000002</v>
      </c>
      <c r="M141" s="378">
        <v>56.125999999999998</v>
      </c>
      <c r="N141" s="378">
        <v>60.423000000000002</v>
      </c>
      <c r="O141" s="378">
        <v>95.472999999999999</v>
      </c>
      <c r="P141" s="378">
        <v>74.841999999999999</v>
      </c>
      <c r="Q141" s="378">
        <v>95.718999999999994</v>
      </c>
      <c r="R141" s="378">
        <v>83.887</v>
      </c>
      <c r="S141" s="378">
        <v>69.525999999999996</v>
      </c>
      <c r="T141" s="378">
        <v>70.474999999999994</v>
      </c>
      <c r="U141" s="378">
        <v>80.855000000000004</v>
      </c>
      <c r="V141" s="378">
        <v>153.96</v>
      </c>
      <c r="W141" s="378">
        <v>126.96599999999999</v>
      </c>
      <c r="X141" s="378">
        <v>147.88800000000001</v>
      </c>
      <c r="Y141" s="378">
        <v>147.703</v>
      </c>
      <c r="Z141" s="378">
        <v>0</v>
      </c>
      <c r="AA141" s="204"/>
      <c r="BG141" s="304"/>
      <c r="CJ141" s="304"/>
    </row>
    <row r="142" spans="1:88" x14ac:dyDescent="0.2">
      <c r="A142" s="308" t="s">
        <v>0</v>
      </c>
      <c r="B142" s="379">
        <v>180.23</v>
      </c>
      <c r="C142" s="379">
        <v>184.59399999999999</v>
      </c>
      <c r="D142" s="379">
        <v>189.96199999999999</v>
      </c>
      <c r="E142" s="379">
        <v>220.24100000000001</v>
      </c>
      <c r="F142" s="379">
        <v>214.417</v>
      </c>
      <c r="G142" s="379">
        <v>216.714</v>
      </c>
      <c r="H142" s="379">
        <v>259.755</v>
      </c>
      <c r="I142" s="379">
        <v>274.89400000000001</v>
      </c>
      <c r="J142" s="379">
        <v>286.995</v>
      </c>
      <c r="K142" s="379">
        <v>302.42899999999997</v>
      </c>
      <c r="L142" s="379">
        <v>352.94</v>
      </c>
      <c r="M142" s="379">
        <v>360.46600000000001</v>
      </c>
      <c r="N142" s="379">
        <v>369.73200000000003</v>
      </c>
      <c r="O142" s="379">
        <v>374.57600000000002</v>
      </c>
      <c r="P142" s="379">
        <v>437.26799999999997</v>
      </c>
      <c r="Q142" s="379">
        <v>436.62799999999999</v>
      </c>
      <c r="R142" s="379">
        <v>486.49200000000002</v>
      </c>
      <c r="S142" s="379">
        <v>524.30600000000004</v>
      </c>
      <c r="T142" s="379">
        <v>496.28800000000001</v>
      </c>
      <c r="U142" s="379">
        <v>468.36900000000003</v>
      </c>
      <c r="V142" s="379">
        <v>440.06</v>
      </c>
      <c r="W142" s="379">
        <v>435.16500000000002</v>
      </c>
      <c r="X142" s="379">
        <v>449.476</v>
      </c>
      <c r="Y142" s="379">
        <v>399.85300000000001</v>
      </c>
      <c r="Z142" s="379">
        <v>0</v>
      </c>
      <c r="AA142" s="204"/>
      <c r="BG142" s="304"/>
      <c r="CJ142" s="304"/>
    </row>
    <row r="143" spans="1:88" x14ac:dyDescent="0.2">
      <c r="A143" s="156" t="s">
        <v>187</v>
      </c>
      <c r="B143" s="379">
        <v>67.69</v>
      </c>
      <c r="C143" s="379">
        <v>71.358999999999995</v>
      </c>
      <c r="D143" s="379">
        <v>73.757999999999996</v>
      </c>
      <c r="E143" s="379">
        <v>101.446</v>
      </c>
      <c r="F143" s="379">
        <v>93.087000000000003</v>
      </c>
      <c r="G143" s="379">
        <v>91.292000000000002</v>
      </c>
      <c r="H143" s="379">
        <v>109.393</v>
      </c>
      <c r="I143" s="379">
        <v>107.854</v>
      </c>
      <c r="J143" s="379">
        <v>108.355</v>
      </c>
      <c r="K143" s="379">
        <v>118.955</v>
      </c>
      <c r="L143" s="379">
        <v>160.68299999999999</v>
      </c>
      <c r="M143" s="379">
        <v>155.947</v>
      </c>
      <c r="N143" s="379">
        <v>158.38</v>
      </c>
      <c r="O143" s="379">
        <v>155.65700000000001</v>
      </c>
      <c r="P143" s="379">
        <v>186.376</v>
      </c>
      <c r="Q143" s="379">
        <v>190.46</v>
      </c>
      <c r="R143" s="379">
        <v>236.23500000000001</v>
      </c>
      <c r="S143" s="379">
        <v>268.786</v>
      </c>
      <c r="T143" s="379">
        <v>242.29</v>
      </c>
      <c r="U143" s="379">
        <v>226.55099999999999</v>
      </c>
      <c r="V143" s="379">
        <v>204.40899999999999</v>
      </c>
      <c r="W143" s="379">
        <v>212.63</v>
      </c>
      <c r="X143" s="379">
        <v>234.727</v>
      </c>
      <c r="Y143" s="379">
        <v>207.48400000000001</v>
      </c>
      <c r="Z143" s="379">
        <v>0</v>
      </c>
      <c r="AA143" s="204"/>
      <c r="BG143" s="304"/>
      <c r="CJ143" s="304"/>
    </row>
    <row r="144" spans="1:88" x14ac:dyDescent="0.2">
      <c r="A144" s="156" t="s">
        <v>186</v>
      </c>
      <c r="B144" s="379">
        <v>0.65</v>
      </c>
      <c r="C144" s="379">
        <v>0.499</v>
      </c>
      <c r="D144" s="379">
        <v>0.57499999999999996</v>
      </c>
      <c r="E144" s="379">
        <v>1.591</v>
      </c>
      <c r="F144" s="379">
        <v>5.4429999999999996</v>
      </c>
      <c r="G144" s="379">
        <v>3.3769999999999998</v>
      </c>
      <c r="H144" s="379">
        <v>6.1079999999999997</v>
      </c>
      <c r="I144" s="379">
        <v>12.454000000000001</v>
      </c>
      <c r="J144" s="379">
        <v>21.611999999999998</v>
      </c>
      <c r="K144" s="379">
        <v>19.177</v>
      </c>
      <c r="L144" s="379">
        <v>9.5549999999999997</v>
      </c>
      <c r="M144" s="379">
        <v>14.759</v>
      </c>
      <c r="N144" s="379">
        <v>11.829000000000001</v>
      </c>
      <c r="O144" s="379">
        <v>10.682</v>
      </c>
      <c r="P144" s="379">
        <v>1.871</v>
      </c>
      <c r="Q144" s="379">
        <v>3.9369999999999998</v>
      </c>
      <c r="R144" s="379">
        <v>4.1139999999999999</v>
      </c>
      <c r="S144" s="379">
        <v>3.7080000000000002</v>
      </c>
      <c r="T144" s="379">
        <v>5.4050000000000002</v>
      </c>
      <c r="U144" s="379">
        <v>4.8250000000000002</v>
      </c>
      <c r="V144" s="379">
        <v>4.242</v>
      </c>
      <c r="W144" s="379">
        <v>3.6240000000000001</v>
      </c>
      <c r="X144" s="379">
        <v>0.48699999999999999</v>
      </c>
      <c r="Y144" s="379">
        <v>0.24</v>
      </c>
      <c r="Z144" s="379">
        <v>0</v>
      </c>
      <c r="AA144" s="204"/>
      <c r="BG144" s="304"/>
      <c r="CJ144" s="304"/>
    </row>
    <row r="145" spans="1:88" x14ac:dyDescent="0.2">
      <c r="A145" s="156" t="s">
        <v>185</v>
      </c>
      <c r="B145" s="379">
        <v>111.89</v>
      </c>
      <c r="C145" s="379">
        <v>112.736</v>
      </c>
      <c r="D145" s="379">
        <v>115.629</v>
      </c>
      <c r="E145" s="379">
        <v>117.20399999999999</v>
      </c>
      <c r="F145" s="379">
        <v>115.887</v>
      </c>
      <c r="G145" s="379">
        <v>122.045</v>
      </c>
      <c r="H145" s="379">
        <v>144.25399999999999</v>
      </c>
      <c r="I145" s="379">
        <v>154.58600000000001</v>
      </c>
      <c r="J145" s="379">
        <v>157.02799999999999</v>
      </c>
      <c r="K145" s="379">
        <v>164.297</v>
      </c>
      <c r="L145" s="379">
        <v>182.702</v>
      </c>
      <c r="M145" s="379">
        <v>189.76</v>
      </c>
      <c r="N145" s="379">
        <v>199.523</v>
      </c>
      <c r="O145" s="379">
        <v>208.23699999999999</v>
      </c>
      <c r="P145" s="379">
        <v>249.02099999999999</v>
      </c>
      <c r="Q145" s="379">
        <v>242.23099999999999</v>
      </c>
      <c r="R145" s="379">
        <v>246.143</v>
      </c>
      <c r="S145" s="379">
        <v>251.81200000000001</v>
      </c>
      <c r="T145" s="379">
        <v>248.59299999999999</v>
      </c>
      <c r="U145" s="379">
        <v>236.99299999999999</v>
      </c>
      <c r="V145" s="379">
        <v>231.40899999999999</v>
      </c>
      <c r="W145" s="379">
        <v>218.911</v>
      </c>
      <c r="X145" s="379">
        <v>214.262</v>
      </c>
      <c r="Y145" s="379">
        <v>192.12899999999999</v>
      </c>
      <c r="Z145" s="379">
        <v>0</v>
      </c>
      <c r="AA145" s="204"/>
      <c r="BG145" s="304"/>
      <c r="CJ145" s="304"/>
    </row>
    <row r="146" spans="1:88" x14ac:dyDescent="0.2">
      <c r="A146" s="308" t="s">
        <v>184</v>
      </c>
      <c r="B146" s="379">
        <v>1.792</v>
      </c>
      <c r="C146" s="379">
        <v>1.4999999999999999E-2</v>
      </c>
      <c r="D146" s="379">
        <v>1.4999999999999999E-2</v>
      </c>
      <c r="E146" s="379">
        <v>1.2E-2</v>
      </c>
      <c r="F146" s="379">
        <v>6.0000000000000001E-3</v>
      </c>
      <c r="G146" s="379">
        <v>0</v>
      </c>
      <c r="H146" s="379">
        <v>0.08</v>
      </c>
      <c r="I146" s="379">
        <v>7.5999999999999998E-2</v>
      </c>
      <c r="J146" s="379">
        <v>7.4999999999999997E-2</v>
      </c>
      <c r="K146" s="379">
        <v>7.0999999999999994E-2</v>
      </c>
      <c r="L146" s="379">
        <v>0</v>
      </c>
      <c r="M146" s="379">
        <v>0</v>
      </c>
      <c r="N146" s="379">
        <v>0</v>
      </c>
      <c r="O146" s="379">
        <v>0</v>
      </c>
      <c r="P146" s="379">
        <v>0</v>
      </c>
      <c r="Q146" s="379">
        <v>0</v>
      </c>
      <c r="R146" s="379">
        <v>15.885</v>
      </c>
      <c r="S146" s="379">
        <v>15.951000000000001</v>
      </c>
      <c r="T146" s="379">
        <v>15.999000000000001</v>
      </c>
      <c r="U146" s="379">
        <v>16.021999999999998</v>
      </c>
      <c r="V146" s="379">
        <v>14.173999999999999</v>
      </c>
      <c r="W146" s="379">
        <v>14.214</v>
      </c>
      <c r="X146" s="379">
        <v>12.417999999999999</v>
      </c>
      <c r="Y146" s="379">
        <v>12.494</v>
      </c>
      <c r="Z146" s="379">
        <v>0</v>
      </c>
      <c r="AA146" s="204"/>
      <c r="BG146" s="304"/>
      <c r="CJ146" s="304"/>
    </row>
    <row r="147" spans="1:88" x14ac:dyDescent="0.2">
      <c r="A147" s="308" t="s">
        <v>183</v>
      </c>
      <c r="B147" s="379">
        <v>0</v>
      </c>
      <c r="C147" s="379">
        <v>0</v>
      </c>
      <c r="D147" s="379">
        <v>0</v>
      </c>
      <c r="E147" s="379">
        <v>0</v>
      </c>
      <c r="F147" s="379">
        <v>0</v>
      </c>
      <c r="G147" s="379">
        <v>0</v>
      </c>
      <c r="H147" s="379">
        <v>0</v>
      </c>
      <c r="I147" s="379">
        <v>0</v>
      </c>
      <c r="J147" s="379">
        <v>0</v>
      </c>
      <c r="K147" s="379">
        <v>0</v>
      </c>
      <c r="L147" s="379">
        <v>0</v>
      </c>
      <c r="M147" s="379">
        <v>0</v>
      </c>
      <c r="N147" s="379">
        <v>15.039</v>
      </c>
      <c r="O147" s="379">
        <v>15.170999999999999</v>
      </c>
      <c r="P147" s="379">
        <v>15.057</v>
      </c>
      <c r="Q147" s="379">
        <v>15.157</v>
      </c>
      <c r="R147" s="379">
        <v>15</v>
      </c>
      <c r="S147" s="379">
        <v>15.147</v>
      </c>
      <c r="T147" s="379">
        <v>15.044</v>
      </c>
      <c r="U147" s="379">
        <v>15.19</v>
      </c>
      <c r="V147" s="379">
        <v>15.04</v>
      </c>
      <c r="W147" s="379">
        <v>15.182</v>
      </c>
      <c r="X147" s="379">
        <v>15.061999999999999</v>
      </c>
      <c r="Y147" s="379">
        <v>15.252000000000001</v>
      </c>
      <c r="Z147" s="379">
        <v>0</v>
      </c>
      <c r="AA147" s="204"/>
      <c r="BG147" s="304"/>
      <c r="CJ147" s="304"/>
    </row>
    <row r="148" spans="1:88" x14ac:dyDescent="0.2">
      <c r="A148" s="308" t="s">
        <v>372</v>
      </c>
      <c r="B148" s="379">
        <v>0</v>
      </c>
      <c r="C148" s="379">
        <v>0</v>
      </c>
      <c r="D148" s="379">
        <v>0</v>
      </c>
      <c r="E148" s="379">
        <v>0</v>
      </c>
      <c r="F148" s="379">
        <v>0</v>
      </c>
      <c r="G148" s="379">
        <v>0</v>
      </c>
      <c r="H148" s="379">
        <v>0</v>
      </c>
      <c r="I148" s="379">
        <v>0</v>
      </c>
      <c r="J148" s="379">
        <v>0</v>
      </c>
      <c r="K148" s="379">
        <v>0</v>
      </c>
      <c r="L148" s="379">
        <v>0</v>
      </c>
      <c r="M148" s="379">
        <v>0</v>
      </c>
      <c r="N148" s="379">
        <v>0</v>
      </c>
      <c r="O148" s="379">
        <v>0</v>
      </c>
      <c r="P148" s="379">
        <v>0</v>
      </c>
      <c r="Q148" s="379">
        <v>0</v>
      </c>
      <c r="R148" s="379">
        <v>0</v>
      </c>
      <c r="S148" s="379">
        <v>0</v>
      </c>
      <c r="T148" s="379">
        <v>0</v>
      </c>
      <c r="U148" s="379">
        <v>0</v>
      </c>
      <c r="V148" s="379">
        <v>0</v>
      </c>
      <c r="W148" s="379">
        <v>0</v>
      </c>
      <c r="X148" s="379">
        <v>0</v>
      </c>
      <c r="Y148" s="379">
        <v>0</v>
      </c>
      <c r="Z148" s="379">
        <v>0</v>
      </c>
      <c r="AA148" s="204"/>
      <c r="BG148" s="304"/>
      <c r="CJ148" s="304"/>
    </row>
    <row r="149" spans="1:88" x14ac:dyDescent="0.2">
      <c r="A149" s="218" t="s">
        <v>182</v>
      </c>
      <c r="B149" s="379">
        <v>8.8239999999999998</v>
      </c>
      <c r="C149" s="379">
        <v>7.8109999999999999</v>
      </c>
      <c r="D149" s="385">
        <v>10.3</v>
      </c>
      <c r="E149" s="385">
        <v>7.6349999999999998</v>
      </c>
      <c r="F149" s="385">
        <v>6.5919999999999996</v>
      </c>
      <c r="G149" s="385">
        <v>6.8049999999999997</v>
      </c>
      <c r="H149" s="385">
        <v>8.7289999999999992</v>
      </c>
      <c r="I149" s="385">
        <v>8.7479999999999993</v>
      </c>
      <c r="J149" s="385">
        <v>6.3529999999999998</v>
      </c>
      <c r="K149" s="385">
        <v>6.15</v>
      </c>
      <c r="L149" s="385">
        <v>8.44</v>
      </c>
      <c r="M149" s="385">
        <v>13.159000000000001</v>
      </c>
      <c r="N149" s="385">
        <v>13.058</v>
      </c>
      <c r="O149" s="385">
        <v>11.867000000000001</v>
      </c>
      <c r="P149" s="385">
        <v>14.147</v>
      </c>
      <c r="Q149" s="385">
        <v>12.788</v>
      </c>
      <c r="R149" s="385">
        <v>11.119</v>
      </c>
      <c r="S149" s="385">
        <v>13.983000000000001</v>
      </c>
      <c r="T149" s="385">
        <v>14.682</v>
      </c>
      <c r="U149" s="385">
        <v>14.536</v>
      </c>
      <c r="V149" s="385">
        <v>14.961</v>
      </c>
      <c r="W149" s="385">
        <v>12.673</v>
      </c>
      <c r="X149" s="385">
        <v>12.613</v>
      </c>
      <c r="Y149" s="385">
        <v>13.555</v>
      </c>
      <c r="Z149" s="385">
        <v>0</v>
      </c>
      <c r="AA149" s="204"/>
      <c r="BG149" s="304"/>
      <c r="CJ149" s="304"/>
    </row>
    <row r="150" spans="1:88" ht="10.5" x14ac:dyDescent="0.25">
      <c r="A150" s="215" t="s">
        <v>181</v>
      </c>
      <c r="B150" s="389">
        <v>199.227</v>
      </c>
      <c r="C150" s="389">
        <v>214.43799999999999</v>
      </c>
      <c r="D150" s="387">
        <v>230.273</v>
      </c>
      <c r="E150" s="387">
        <v>264.43599999999998</v>
      </c>
      <c r="F150" s="387">
        <v>267.97500000000002</v>
      </c>
      <c r="G150" s="387">
        <v>280.71100000000001</v>
      </c>
      <c r="H150" s="387">
        <v>309.363</v>
      </c>
      <c r="I150" s="387">
        <v>334.30900000000003</v>
      </c>
      <c r="J150" s="387">
        <v>352.24799999999999</v>
      </c>
      <c r="K150" s="387">
        <v>370.21800000000002</v>
      </c>
      <c r="L150" s="387">
        <v>416.80599999999998</v>
      </c>
      <c r="M150" s="387">
        <v>429.75099999999998</v>
      </c>
      <c r="N150" s="387">
        <v>458.25200000000001</v>
      </c>
      <c r="O150" s="387">
        <v>497.08699999999999</v>
      </c>
      <c r="P150" s="387">
        <v>541.31399999999996</v>
      </c>
      <c r="Q150" s="387">
        <v>560.29300000000001</v>
      </c>
      <c r="R150" s="387">
        <v>612.38300000000004</v>
      </c>
      <c r="S150" s="387">
        <v>638.91300000000001</v>
      </c>
      <c r="T150" s="387">
        <v>612.48800000000006</v>
      </c>
      <c r="U150" s="387">
        <v>594.97199999999998</v>
      </c>
      <c r="V150" s="387">
        <v>638.19500000000005</v>
      </c>
      <c r="W150" s="387">
        <v>604.20000000000005</v>
      </c>
      <c r="X150" s="387">
        <v>637.45699999999999</v>
      </c>
      <c r="Y150" s="387">
        <v>588.85699999999997</v>
      </c>
      <c r="Z150" s="387">
        <v>0</v>
      </c>
      <c r="AA150" s="205"/>
      <c r="BG150" s="304"/>
      <c r="CJ150" s="304"/>
    </row>
    <row r="151" spans="1:88" ht="10.5" x14ac:dyDescent="0.25">
      <c r="A151" s="213" t="s">
        <v>179</v>
      </c>
      <c r="B151" s="381">
        <v>45.552999999999997</v>
      </c>
      <c r="C151" s="381">
        <v>46.576999999999998</v>
      </c>
      <c r="D151" s="381">
        <v>45.526000000000003</v>
      </c>
      <c r="E151" s="381">
        <v>48.286999999999999</v>
      </c>
      <c r="F151" s="381">
        <v>60.048000000000002</v>
      </c>
      <c r="G151" s="381">
        <v>61.793999999999997</v>
      </c>
      <c r="H151" s="381">
        <v>61.444000000000003</v>
      </c>
      <c r="I151" s="381">
        <v>64.33</v>
      </c>
      <c r="J151" s="381">
        <v>65.046000000000006</v>
      </c>
      <c r="K151" s="381">
        <v>69.010999999999996</v>
      </c>
      <c r="L151" s="381">
        <v>67.686000000000007</v>
      </c>
      <c r="M151" s="381">
        <v>68.759</v>
      </c>
      <c r="N151" s="381">
        <v>69.117000000000004</v>
      </c>
      <c r="O151" s="381">
        <v>70.799000000000007</v>
      </c>
      <c r="P151" s="381">
        <v>72.953999999999994</v>
      </c>
      <c r="Q151" s="381">
        <v>72.911000000000001</v>
      </c>
      <c r="R151" s="381">
        <v>74.281999999999996</v>
      </c>
      <c r="S151" s="381">
        <v>75.778000000000006</v>
      </c>
      <c r="T151" s="381">
        <v>74.204999999999998</v>
      </c>
      <c r="U151" s="381">
        <v>75.905000000000001</v>
      </c>
      <c r="V151" s="381">
        <v>78.555000000000007</v>
      </c>
      <c r="W151" s="381">
        <v>79.628</v>
      </c>
      <c r="X151" s="381">
        <v>77.918000000000006</v>
      </c>
      <c r="Y151" s="381">
        <v>79.820999999999998</v>
      </c>
      <c r="Z151" s="381">
        <v>0</v>
      </c>
      <c r="AA151" s="205"/>
      <c r="BG151" s="304"/>
      <c r="CJ151" s="304"/>
    </row>
    <row r="152" spans="1:88" ht="10.5" x14ac:dyDescent="0.25">
      <c r="A152" s="212" t="s">
        <v>178</v>
      </c>
      <c r="B152" s="390">
        <v>244.78</v>
      </c>
      <c r="C152" s="390">
        <v>261.01499999999999</v>
      </c>
      <c r="D152" s="381">
        <v>275.79899999999998</v>
      </c>
      <c r="E152" s="381">
        <v>312.72300000000001</v>
      </c>
      <c r="F152" s="381">
        <v>328.02300000000002</v>
      </c>
      <c r="G152" s="381">
        <v>342.505</v>
      </c>
      <c r="H152" s="381">
        <v>370.80700000000002</v>
      </c>
      <c r="I152" s="381">
        <v>398.63900000000001</v>
      </c>
      <c r="J152" s="381">
        <v>417.29399999999998</v>
      </c>
      <c r="K152" s="381">
        <v>439.22899999999998</v>
      </c>
      <c r="L152" s="381">
        <v>484.49200000000002</v>
      </c>
      <c r="M152" s="381">
        <v>498.51</v>
      </c>
      <c r="N152" s="381">
        <v>527.36900000000003</v>
      </c>
      <c r="O152" s="381">
        <v>567.88599999999997</v>
      </c>
      <c r="P152" s="381">
        <v>614.26800000000003</v>
      </c>
      <c r="Q152" s="381">
        <v>633.20399999999995</v>
      </c>
      <c r="R152" s="381">
        <v>686.66499999999996</v>
      </c>
      <c r="S152" s="381">
        <v>714.69100000000003</v>
      </c>
      <c r="T152" s="381">
        <v>686.69299999999998</v>
      </c>
      <c r="U152" s="381">
        <v>670.87699999999995</v>
      </c>
      <c r="V152" s="381">
        <v>716.75</v>
      </c>
      <c r="W152" s="381">
        <v>683.82799999999997</v>
      </c>
      <c r="X152" s="381">
        <v>715.375</v>
      </c>
      <c r="Y152" s="381">
        <v>668.678</v>
      </c>
      <c r="Z152" s="381">
        <v>0</v>
      </c>
      <c r="AA152" s="205"/>
      <c r="BG152" s="304"/>
      <c r="CJ152" s="304"/>
    </row>
    <row r="153" spans="1:88" x14ac:dyDescent="0.2">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AA153" s="169"/>
      <c r="BG153" s="304"/>
      <c r="CJ153" s="304"/>
    </row>
    <row r="154" spans="1:88" ht="25.5" customHeight="1" x14ac:dyDescent="0.2">
      <c r="A154" s="262" t="s">
        <v>356</v>
      </c>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BG154" s="304"/>
      <c r="CJ154" s="304"/>
    </row>
    <row r="155" spans="1:88" x14ac:dyDescent="0.2">
      <c r="X155" s="124"/>
      <c r="Y155" s="124"/>
      <c r="Z155" s="124"/>
      <c r="AA155" s="169"/>
      <c r="BG155" s="304"/>
      <c r="CJ155" s="304"/>
    </row>
    <row r="156" spans="1:88" ht="25.5" customHeight="1" x14ac:dyDescent="0.2">
      <c r="A156" s="229" t="s">
        <v>257</v>
      </c>
      <c r="B156" s="228" t="s">
        <v>14</v>
      </c>
      <c r="C156" s="228" t="s">
        <v>15</v>
      </c>
      <c r="D156" s="228" t="s">
        <v>16</v>
      </c>
      <c r="E156" s="228" t="s">
        <v>17</v>
      </c>
      <c r="F156" s="228" t="s">
        <v>18</v>
      </c>
      <c r="G156" s="228" t="s">
        <v>19</v>
      </c>
      <c r="H156" s="228" t="s">
        <v>20</v>
      </c>
      <c r="I156" s="228" t="s">
        <v>21</v>
      </c>
      <c r="J156" s="228" t="s">
        <v>22</v>
      </c>
      <c r="K156" s="228" t="s">
        <v>23</v>
      </c>
      <c r="L156" s="228" t="s">
        <v>24</v>
      </c>
      <c r="M156" s="228" t="s">
        <v>39</v>
      </c>
      <c r="N156" s="228" t="s">
        <v>41</v>
      </c>
      <c r="O156" s="228" t="s">
        <v>43</v>
      </c>
      <c r="P156" s="228" t="s">
        <v>110</v>
      </c>
      <c r="Q156" s="228" t="s">
        <v>113</v>
      </c>
      <c r="R156" s="228" t="s">
        <v>118</v>
      </c>
      <c r="S156" s="228" t="s">
        <v>120</v>
      </c>
      <c r="T156" s="228" t="s">
        <v>136</v>
      </c>
      <c r="U156" s="228" t="s">
        <v>296</v>
      </c>
      <c r="V156" s="228" t="s">
        <v>315</v>
      </c>
      <c r="W156" s="228" t="s">
        <v>319</v>
      </c>
      <c r="X156" s="228" t="s">
        <v>321</v>
      </c>
      <c r="Y156" s="228" t="s">
        <v>337</v>
      </c>
      <c r="Z156" s="228" t="s">
        <v>343</v>
      </c>
      <c r="AA156" s="228" t="s">
        <v>364</v>
      </c>
      <c r="AB156" s="228" t="s">
        <v>368</v>
      </c>
      <c r="AC156" s="228" t="s">
        <v>373</v>
      </c>
      <c r="AD156" s="228" t="s">
        <v>378</v>
      </c>
      <c r="AE156" s="228" t="s">
        <v>400</v>
      </c>
      <c r="BG156" s="304"/>
      <c r="CJ156" s="304"/>
    </row>
    <row r="157" spans="1:88" ht="10.5" x14ac:dyDescent="0.25">
      <c r="A157" s="224" t="s">
        <v>207</v>
      </c>
      <c r="B157" s="224"/>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BG157" s="304"/>
      <c r="CJ157" s="304"/>
    </row>
    <row r="158" spans="1:88" ht="20" x14ac:dyDescent="0.2">
      <c r="A158" s="137" t="s">
        <v>417</v>
      </c>
      <c r="B158" s="378">
        <v>146.547</v>
      </c>
      <c r="C158" s="378">
        <v>178.18</v>
      </c>
      <c r="D158" s="378">
        <v>161.43100000000001</v>
      </c>
      <c r="E158" s="378">
        <v>164.07</v>
      </c>
      <c r="F158" s="378">
        <v>175.82300000000001</v>
      </c>
      <c r="G158" s="378">
        <v>170.43700000000001</v>
      </c>
      <c r="H158" s="378">
        <v>152.81399999999999</v>
      </c>
      <c r="I158" s="378">
        <v>168.42099999999999</v>
      </c>
      <c r="J158" s="378">
        <v>167.79499999999999</v>
      </c>
      <c r="K158" s="378">
        <v>172.459</v>
      </c>
      <c r="L158" s="378">
        <v>182.893</v>
      </c>
      <c r="M158" s="378">
        <v>190.922</v>
      </c>
      <c r="N158" s="378">
        <v>174.50299999999999</v>
      </c>
      <c r="O158" s="378">
        <v>186.47800000000001</v>
      </c>
      <c r="P158" s="378">
        <v>183.453</v>
      </c>
      <c r="Q158" s="378">
        <v>159.37299999999999</v>
      </c>
      <c r="R158" s="378">
        <v>156.24</v>
      </c>
      <c r="S158" s="378">
        <v>156.435</v>
      </c>
      <c r="T158" s="378">
        <v>149.71100000000001</v>
      </c>
      <c r="U158" s="378">
        <v>186.928</v>
      </c>
      <c r="V158" s="378">
        <v>201.31</v>
      </c>
      <c r="W158" s="378">
        <v>208.06700000000001</v>
      </c>
      <c r="X158" s="378">
        <v>189.702</v>
      </c>
      <c r="Y158" s="378">
        <v>176.23599999999999</v>
      </c>
      <c r="Z158" s="378">
        <v>185.358</v>
      </c>
      <c r="AA158" s="378">
        <v>194.99199999999999</v>
      </c>
      <c r="AB158" s="378">
        <v>193.571</v>
      </c>
      <c r="AC158" s="378">
        <v>194.131</v>
      </c>
      <c r="AD158" s="378">
        <v>183.572</v>
      </c>
      <c r="AE158" s="378">
        <v>162.923</v>
      </c>
      <c r="BG158" s="304"/>
      <c r="CJ158" s="304"/>
    </row>
    <row r="159" spans="1:88" x14ac:dyDescent="0.2">
      <c r="A159" s="31" t="s">
        <v>205</v>
      </c>
      <c r="B159" s="379">
        <v>100.339</v>
      </c>
      <c r="C159" s="379">
        <v>102.52200000000001</v>
      </c>
      <c r="D159" s="379">
        <v>100.804</v>
      </c>
      <c r="E159" s="379">
        <v>99.688000000000002</v>
      </c>
      <c r="F159" s="379">
        <v>94.480999999999995</v>
      </c>
      <c r="G159" s="379">
        <v>106.908</v>
      </c>
      <c r="H159" s="379">
        <v>116.61199999999999</v>
      </c>
      <c r="I159" s="379">
        <v>116.99</v>
      </c>
      <c r="J159" s="379">
        <v>129.97900000000001</v>
      </c>
      <c r="K159" s="379">
        <v>118.601</v>
      </c>
      <c r="L159" s="379">
        <v>107.316</v>
      </c>
      <c r="M159" s="379">
        <v>134.07599999999999</v>
      </c>
      <c r="N159" s="379">
        <v>150.559</v>
      </c>
      <c r="O159" s="379">
        <v>145.91399999999999</v>
      </c>
      <c r="P159" s="379">
        <v>148.10400000000001</v>
      </c>
      <c r="Q159" s="379">
        <v>175.62</v>
      </c>
      <c r="R159" s="379">
        <v>175.48699999999999</v>
      </c>
      <c r="S159" s="379">
        <v>174.29599999999999</v>
      </c>
      <c r="T159" s="379">
        <v>176.31</v>
      </c>
      <c r="U159" s="379">
        <v>187.70699999999999</v>
      </c>
      <c r="V159" s="379">
        <v>180.03299999999999</v>
      </c>
      <c r="W159" s="379">
        <v>191.755</v>
      </c>
      <c r="X159" s="379">
        <v>161.97399999999999</v>
      </c>
      <c r="Y159" s="379">
        <v>230.28700000000001</v>
      </c>
      <c r="Z159" s="379">
        <v>228.97399999999999</v>
      </c>
      <c r="AA159" s="379">
        <v>220.25899999999999</v>
      </c>
      <c r="AB159" s="379">
        <v>225.22499999999999</v>
      </c>
      <c r="AC159" s="379">
        <v>239.80799999999999</v>
      </c>
      <c r="AD159" s="379">
        <v>203.04300000000001</v>
      </c>
      <c r="AE159" s="379">
        <v>204.77500000000001</v>
      </c>
      <c r="BG159" s="304"/>
      <c r="CJ159" s="304"/>
    </row>
    <row r="160" spans="1:88" x14ac:dyDescent="0.2">
      <c r="A160" s="391" t="s">
        <v>204</v>
      </c>
      <c r="B160" s="380">
        <v>0</v>
      </c>
      <c r="C160" s="380">
        <v>0</v>
      </c>
      <c r="D160" s="380">
        <v>0</v>
      </c>
      <c r="E160" s="380">
        <v>0</v>
      </c>
      <c r="F160" s="380">
        <v>0</v>
      </c>
      <c r="G160" s="380">
        <v>0</v>
      </c>
      <c r="H160" s="380">
        <v>0</v>
      </c>
      <c r="I160" s="380">
        <v>0</v>
      </c>
      <c r="J160" s="380">
        <v>0</v>
      </c>
      <c r="K160" s="380">
        <v>0</v>
      </c>
      <c r="L160" s="380">
        <v>0</v>
      </c>
      <c r="M160" s="380">
        <v>0</v>
      </c>
      <c r="N160" s="380">
        <v>0</v>
      </c>
      <c r="O160" s="380">
        <v>0</v>
      </c>
      <c r="P160" s="380">
        <v>0</v>
      </c>
      <c r="Q160" s="380">
        <v>0</v>
      </c>
      <c r="R160" s="380">
        <v>0</v>
      </c>
      <c r="S160" s="380">
        <v>0</v>
      </c>
      <c r="T160" s="380">
        <v>0</v>
      </c>
      <c r="U160" s="380">
        <v>0</v>
      </c>
      <c r="V160" s="380">
        <v>0</v>
      </c>
      <c r="W160" s="380">
        <v>0</v>
      </c>
      <c r="X160" s="380">
        <v>0</v>
      </c>
      <c r="Y160" s="380">
        <v>0</v>
      </c>
      <c r="Z160" s="380">
        <v>0</v>
      </c>
      <c r="AA160" s="380">
        <v>0</v>
      </c>
      <c r="AB160" s="380">
        <v>0</v>
      </c>
      <c r="AC160" s="380">
        <v>0</v>
      </c>
      <c r="AD160" s="380">
        <v>0</v>
      </c>
      <c r="AE160" s="380">
        <v>0</v>
      </c>
      <c r="BG160" s="304"/>
      <c r="CJ160" s="304"/>
    </row>
    <row r="161" spans="1:88" x14ac:dyDescent="0.2">
      <c r="A161" s="391" t="s">
        <v>203</v>
      </c>
      <c r="B161" s="380">
        <v>100.339</v>
      </c>
      <c r="C161" s="380">
        <v>102.52200000000001</v>
      </c>
      <c r="D161" s="380">
        <v>100.804</v>
      </c>
      <c r="E161" s="380">
        <v>99.688000000000002</v>
      </c>
      <c r="F161" s="380">
        <v>94.480999999999995</v>
      </c>
      <c r="G161" s="380">
        <v>106.908</v>
      </c>
      <c r="H161" s="380">
        <v>116.61199999999999</v>
      </c>
      <c r="I161" s="380">
        <v>116.99</v>
      </c>
      <c r="J161" s="380">
        <v>129.97900000000001</v>
      </c>
      <c r="K161" s="380">
        <v>118.601</v>
      </c>
      <c r="L161" s="380">
        <v>107.316</v>
      </c>
      <c r="M161" s="380">
        <v>134.07599999999999</v>
      </c>
      <c r="N161" s="380">
        <v>150.559</v>
      </c>
      <c r="O161" s="380">
        <v>145.91399999999999</v>
      </c>
      <c r="P161" s="380">
        <v>148.10400000000001</v>
      </c>
      <c r="Q161" s="380">
        <v>175.62</v>
      </c>
      <c r="R161" s="380">
        <v>175.48699999999999</v>
      </c>
      <c r="S161" s="380">
        <v>174.29599999999999</v>
      </c>
      <c r="T161" s="380">
        <v>176.31</v>
      </c>
      <c r="U161" s="380">
        <v>187.70699999999999</v>
      </c>
      <c r="V161" s="380">
        <v>180.03299999999999</v>
      </c>
      <c r="W161" s="380">
        <v>191.755</v>
      </c>
      <c r="X161" s="380">
        <v>161.97399999999999</v>
      </c>
      <c r="Y161" s="380">
        <v>230.28700000000001</v>
      </c>
      <c r="Z161" s="380">
        <v>228.97399999999999</v>
      </c>
      <c r="AA161" s="380">
        <v>220.25899999999999</v>
      </c>
      <c r="AB161" s="380">
        <v>225.22499999999999</v>
      </c>
      <c r="AC161" s="380">
        <v>239.80799999999999</v>
      </c>
      <c r="AD161" s="380">
        <v>203.04300000000001</v>
      </c>
      <c r="AE161" s="380">
        <v>204.77500000000001</v>
      </c>
      <c r="BG161" s="304"/>
      <c r="CJ161" s="304"/>
    </row>
    <row r="162" spans="1:88" x14ac:dyDescent="0.2">
      <c r="A162" s="223" t="s">
        <v>418</v>
      </c>
      <c r="B162" s="380">
        <v>29.291</v>
      </c>
      <c r="C162" s="380">
        <v>19.399000000000001</v>
      </c>
      <c r="D162" s="380">
        <v>24.443000000000001</v>
      </c>
      <c r="E162" s="380">
        <v>27.893000000000001</v>
      </c>
      <c r="F162" s="380">
        <v>23.535</v>
      </c>
      <c r="G162" s="380">
        <v>38.119</v>
      </c>
      <c r="H162" s="380">
        <v>32.14</v>
      </c>
      <c r="I162" s="380">
        <v>31.806999999999999</v>
      </c>
      <c r="J162" s="380">
        <v>7.6059999999999999</v>
      </c>
      <c r="K162" s="380">
        <v>20.744</v>
      </c>
      <c r="L162" s="380">
        <v>26.425000000000001</v>
      </c>
      <c r="M162" s="380">
        <v>24.91</v>
      </c>
      <c r="N162" s="380">
        <v>21.922000000000001</v>
      </c>
      <c r="O162" s="380">
        <v>15.089</v>
      </c>
      <c r="P162" s="380">
        <v>10.055999999999999</v>
      </c>
      <c r="Q162" s="380">
        <v>1.91</v>
      </c>
      <c r="R162" s="380">
        <v>10.055</v>
      </c>
      <c r="S162" s="380">
        <v>11.869</v>
      </c>
      <c r="T162" s="380">
        <v>19.341999999999999</v>
      </c>
      <c r="U162" s="380">
        <v>4.2880000000000003</v>
      </c>
      <c r="V162" s="380">
        <v>33.286999999999999</v>
      </c>
      <c r="W162" s="380">
        <v>32.851999999999997</v>
      </c>
      <c r="X162" s="380">
        <v>84.3</v>
      </c>
      <c r="Y162" s="380">
        <v>16.478999999999999</v>
      </c>
      <c r="Z162" s="380">
        <v>12.045</v>
      </c>
      <c r="AA162" s="380">
        <v>19.43</v>
      </c>
      <c r="AB162" s="380">
        <v>30.071999999999999</v>
      </c>
      <c r="AC162" s="380">
        <v>25.363</v>
      </c>
      <c r="AD162" s="380">
        <v>38.668999999999997</v>
      </c>
      <c r="AE162" s="380">
        <v>82.064999999999998</v>
      </c>
      <c r="BG162" s="304"/>
      <c r="CJ162" s="304"/>
    </row>
    <row r="163" spans="1:88" x14ac:dyDescent="0.2">
      <c r="A163" s="391" t="s">
        <v>199</v>
      </c>
      <c r="B163" s="380">
        <v>29.291</v>
      </c>
      <c r="C163" s="380">
        <v>19.399000000000001</v>
      </c>
      <c r="D163" s="380">
        <v>24.443000000000001</v>
      </c>
      <c r="E163" s="380">
        <v>27.893000000000001</v>
      </c>
      <c r="F163" s="380">
        <v>23.535</v>
      </c>
      <c r="G163" s="380">
        <v>38.119</v>
      </c>
      <c r="H163" s="380">
        <v>32.14</v>
      </c>
      <c r="I163" s="380">
        <v>32.173999999999999</v>
      </c>
      <c r="J163" s="380">
        <v>7.67</v>
      </c>
      <c r="K163" s="380">
        <v>20.978000000000002</v>
      </c>
      <c r="L163" s="380">
        <v>26.428000000000001</v>
      </c>
      <c r="M163" s="380">
        <v>24.913</v>
      </c>
      <c r="N163" s="380">
        <v>21.925000000000001</v>
      </c>
      <c r="O163" s="380">
        <v>15.090999999999999</v>
      </c>
      <c r="P163" s="380">
        <v>10.058</v>
      </c>
      <c r="Q163" s="380">
        <v>1.9119999999999999</v>
      </c>
      <c r="R163" s="380">
        <v>10.065</v>
      </c>
      <c r="S163" s="380">
        <v>11.881</v>
      </c>
      <c r="T163" s="380">
        <v>19.361000000000001</v>
      </c>
      <c r="U163" s="380">
        <v>4.3</v>
      </c>
      <c r="V163" s="380">
        <v>33.328000000000003</v>
      </c>
      <c r="W163" s="380">
        <v>32.884999999999998</v>
      </c>
      <c r="X163" s="380">
        <v>84.34</v>
      </c>
      <c r="Y163" s="380">
        <v>16.495000000000001</v>
      </c>
      <c r="Z163" s="380">
        <v>12.057</v>
      </c>
      <c r="AA163" s="380">
        <v>19.449000000000002</v>
      </c>
      <c r="AB163" s="380">
        <v>30.088999999999999</v>
      </c>
      <c r="AC163" s="380">
        <v>25.399000000000001</v>
      </c>
      <c r="AD163" s="380">
        <v>38.713999999999999</v>
      </c>
      <c r="AE163" s="380">
        <v>82.147000000000006</v>
      </c>
      <c r="BG163" s="304"/>
      <c r="CJ163" s="304"/>
    </row>
    <row r="164" spans="1:88" x14ac:dyDescent="0.2">
      <c r="A164" s="391" t="s">
        <v>210</v>
      </c>
      <c r="B164" s="380">
        <v>0</v>
      </c>
      <c r="C164" s="380">
        <v>0</v>
      </c>
      <c r="D164" s="380">
        <v>0</v>
      </c>
      <c r="E164" s="380">
        <v>0</v>
      </c>
      <c r="F164" s="380">
        <v>0</v>
      </c>
      <c r="G164" s="380">
        <v>0</v>
      </c>
      <c r="H164" s="380">
        <v>0</v>
      </c>
      <c r="I164" s="380">
        <v>-0.36699999999999999</v>
      </c>
      <c r="J164" s="380">
        <v>-6.4000000000000001E-2</v>
      </c>
      <c r="K164" s="380">
        <v>-0.23400000000000001</v>
      </c>
      <c r="L164" s="380">
        <v>-3.0000000000000001E-3</v>
      </c>
      <c r="M164" s="380">
        <v>-3.0000000000000001E-3</v>
      </c>
      <c r="N164" s="380">
        <v>-3.0000000000000001E-3</v>
      </c>
      <c r="O164" s="380">
        <v>-2E-3</v>
      </c>
      <c r="P164" s="380">
        <v>-2E-3</v>
      </c>
      <c r="Q164" s="380">
        <v>-2E-3</v>
      </c>
      <c r="R164" s="380">
        <v>-0.01</v>
      </c>
      <c r="S164" s="380">
        <v>-1.2E-2</v>
      </c>
      <c r="T164" s="380">
        <v>-1.9E-2</v>
      </c>
      <c r="U164" s="380">
        <v>-1.2E-2</v>
      </c>
      <c r="V164" s="380">
        <v>-4.1000000000000002E-2</v>
      </c>
      <c r="W164" s="380">
        <v>-3.3000000000000002E-2</v>
      </c>
      <c r="X164" s="380">
        <v>-0.04</v>
      </c>
      <c r="Y164" s="380">
        <v>-1.6E-2</v>
      </c>
      <c r="Z164" s="380">
        <v>-1.2E-2</v>
      </c>
      <c r="AA164" s="380">
        <v>-1.9E-2</v>
      </c>
      <c r="AB164" s="380">
        <v>-1.7000000000000001E-2</v>
      </c>
      <c r="AC164" s="380">
        <v>-3.5999999999999997E-2</v>
      </c>
      <c r="AD164" s="380">
        <v>-4.4999999999999998E-2</v>
      </c>
      <c r="AE164" s="380">
        <v>-8.2000000000000003E-2</v>
      </c>
      <c r="BG164" s="304"/>
      <c r="CJ164" s="304"/>
    </row>
    <row r="165" spans="1:88" x14ac:dyDescent="0.2">
      <c r="A165" s="223" t="s">
        <v>200</v>
      </c>
      <c r="B165" s="380">
        <v>310.02800000000002</v>
      </c>
      <c r="C165" s="380">
        <v>317.48599999999999</v>
      </c>
      <c r="D165" s="380">
        <v>327.43</v>
      </c>
      <c r="E165" s="380">
        <v>332.16500000000002</v>
      </c>
      <c r="F165" s="380">
        <v>330.89600000000002</v>
      </c>
      <c r="G165" s="380">
        <v>338.70600000000002</v>
      </c>
      <c r="H165" s="380">
        <v>349.10199999999998</v>
      </c>
      <c r="I165" s="380">
        <v>349.58600000000001</v>
      </c>
      <c r="J165" s="380">
        <v>368.39499999999998</v>
      </c>
      <c r="K165" s="380">
        <v>377.99599999999998</v>
      </c>
      <c r="L165" s="380">
        <v>384.80599999999998</v>
      </c>
      <c r="M165" s="380">
        <v>382.49</v>
      </c>
      <c r="N165" s="380">
        <v>392.38400000000001</v>
      </c>
      <c r="O165" s="380">
        <v>406.41699999999997</v>
      </c>
      <c r="P165" s="380">
        <v>411.73899999999998</v>
      </c>
      <c r="Q165" s="380">
        <v>412.84699999999998</v>
      </c>
      <c r="R165" s="380">
        <v>419.05500000000001</v>
      </c>
      <c r="S165" s="380">
        <v>425.95400000000001</v>
      </c>
      <c r="T165" s="380">
        <v>430.71300000000002</v>
      </c>
      <c r="U165" s="380">
        <v>439.56400000000002</v>
      </c>
      <c r="V165" s="380">
        <v>452.42399999999998</v>
      </c>
      <c r="W165" s="380">
        <v>460.036</v>
      </c>
      <c r="X165" s="380">
        <v>471.14400000000001</v>
      </c>
      <c r="Y165" s="380">
        <v>480.84899999999999</v>
      </c>
      <c r="Z165" s="380">
        <v>501.09300000000002</v>
      </c>
      <c r="AA165" s="380">
        <v>507.92700000000002</v>
      </c>
      <c r="AB165" s="380">
        <v>523.23800000000006</v>
      </c>
      <c r="AC165" s="380">
        <v>524.46500000000003</v>
      </c>
      <c r="AD165" s="380">
        <v>539.375</v>
      </c>
      <c r="AE165" s="380">
        <v>548.29499999999996</v>
      </c>
      <c r="BG165" s="304"/>
      <c r="CJ165" s="304"/>
    </row>
    <row r="166" spans="1:88" x14ac:dyDescent="0.2">
      <c r="A166" s="391" t="s">
        <v>199</v>
      </c>
      <c r="B166" s="380">
        <v>360.19600000000003</v>
      </c>
      <c r="C166" s="380">
        <v>365.18099999999998</v>
      </c>
      <c r="D166" s="380">
        <v>373.94900000000001</v>
      </c>
      <c r="E166" s="380">
        <v>369.88</v>
      </c>
      <c r="F166" s="380">
        <v>368.26499999999999</v>
      </c>
      <c r="G166" s="380">
        <v>374.86</v>
      </c>
      <c r="H166" s="380">
        <v>379.161</v>
      </c>
      <c r="I166" s="380">
        <v>372.96800000000002</v>
      </c>
      <c r="J166" s="380">
        <v>390.71600000000001</v>
      </c>
      <c r="K166" s="380">
        <v>402.25200000000001</v>
      </c>
      <c r="L166" s="380">
        <v>408.31200000000001</v>
      </c>
      <c r="M166" s="380">
        <v>403.34500000000003</v>
      </c>
      <c r="N166" s="380">
        <v>413.12700000000001</v>
      </c>
      <c r="O166" s="380">
        <v>426.42399999999998</v>
      </c>
      <c r="P166" s="380">
        <v>426.84399999999999</v>
      </c>
      <c r="Q166" s="380">
        <v>429.709</v>
      </c>
      <c r="R166" s="380">
        <v>436.41399999999999</v>
      </c>
      <c r="S166" s="380">
        <v>444.21199999999999</v>
      </c>
      <c r="T166" s="380">
        <v>450.70800000000003</v>
      </c>
      <c r="U166" s="380">
        <v>458.94499999999999</v>
      </c>
      <c r="V166" s="380">
        <v>469.38</v>
      </c>
      <c r="W166" s="380">
        <v>477.46800000000002</v>
      </c>
      <c r="X166" s="380">
        <v>488.67200000000003</v>
      </c>
      <c r="Y166" s="380">
        <v>497.846</v>
      </c>
      <c r="Z166" s="380">
        <v>517.64099999999996</v>
      </c>
      <c r="AA166" s="380">
        <v>525.702</v>
      </c>
      <c r="AB166" s="380">
        <v>540.53300000000002</v>
      </c>
      <c r="AC166" s="380">
        <v>541.59799999999996</v>
      </c>
      <c r="AD166" s="380">
        <v>556.10199999999998</v>
      </c>
      <c r="AE166" s="380">
        <v>566.03899999999999</v>
      </c>
    </row>
    <row r="167" spans="1:88" x14ac:dyDescent="0.2">
      <c r="A167" s="391" t="s">
        <v>187</v>
      </c>
      <c r="B167" s="380">
        <v>139.78899999999999</v>
      </c>
      <c r="C167" s="380">
        <v>134.66200000000001</v>
      </c>
      <c r="D167" s="380">
        <v>150.16300000000001</v>
      </c>
      <c r="E167" s="380">
        <v>149.01300000000001</v>
      </c>
      <c r="F167" s="380">
        <v>150.68600000000001</v>
      </c>
      <c r="G167" s="380">
        <v>151.499</v>
      </c>
      <c r="H167" s="380">
        <v>155.547</v>
      </c>
      <c r="I167" s="380">
        <v>151.26300000000001</v>
      </c>
      <c r="J167" s="380">
        <v>164.54599999999999</v>
      </c>
      <c r="K167" s="380">
        <v>172.923</v>
      </c>
      <c r="L167" s="380">
        <v>176.35300000000001</v>
      </c>
      <c r="M167" s="380">
        <v>171.54599999999999</v>
      </c>
      <c r="N167" s="380">
        <v>175.685</v>
      </c>
      <c r="O167" s="380">
        <v>176.69300000000001</v>
      </c>
      <c r="P167" s="380">
        <v>173.476</v>
      </c>
      <c r="Q167" s="380">
        <v>167.95</v>
      </c>
      <c r="R167" s="380">
        <v>170.56</v>
      </c>
      <c r="S167" s="380">
        <v>172.01900000000001</v>
      </c>
      <c r="T167" s="380">
        <v>168.684</v>
      </c>
      <c r="U167" s="380">
        <v>169.71100000000001</v>
      </c>
      <c r="V167" s="380">
        <v>171.78200000000001</v>
      </c>
      <c r="W167" s="380">
        <v>172.09100000000001</v>
      </c>
      <c r="X167" s="380">
        <v>178.27600000000001</v>
      </c>
      <c r="Y167" s="380">
        <v>182.66399999999999</v>
      </c>
      <c r="Z167" s="380">
        <v>189.68600000000001</v>
      </c>
      <c r="AA167" s="380">
        <v>189.29499999999999</v>
      </c>
      <c r="AB167" s="380">
        <v>199.15100000000001</v>
      </c>
      <c r="AC167" s="380">
        <v>196.93199999999999</v>
      </c>
      <c r="AD167" s="380">
        <v>201.018</v>
      </c>
      <c r="AE167" s="380">
        <v>201.84899999999999</v>
      </c>
    </row>
    <row r="168" spans="1:88" x14ac:dyDescent="0.2">
      <c r="A168" s="391" t="s">
        <v>186</v>
      </c>
      <c r="B168" s="380">
        <v>79.257000000000005</v>
      </c>
      <c r="C168" s="380">
        <v>85.760999999999996</v>
      </c>
      <c r="D168" s="380">
        <v>75.453000000000003</v>
      </c>
      <c r="E168" s="380">
        <v>70.975999999999999</v>
      </c>
      <c r="F168" s="380">
        <v>62.527000000000001</v>
      </c>
      <c r="G168" s="380">
        <v>64.414000000000001</v>
      </c>
      <c r="H168" s="380">
        <v>61.784999999999997</v>
      </c>
      <c r="I168" s="380">
        <v>58.220999999999997</v>
      </c>
      <c r="J168" s="380">
        <v>55.396000000000001</v>
      </c>
      <c r="K168" s="380">
        <v>52.606000000000002</v>
      </c>
      <c r="L168" s="380">
        <v>51.026000000000003</v>
      </c>
      <c r="M168" s="380">
        <v>47.436</v>
      </c>
      <c r="N168" s="380">
        <v>45.582999999999998</v>
      </c>
      <c r="O168" s="380">
        <v>51.668999999999997</v>
      </c>
      <c r="P168" s="380">
        <v>52.914000000000001</v>
      </c>
      <c r="Q168" s="380">
        <v>55.07</v>
      </c>
      <c r="R168" s="380">
        <v>56.402000000000001</v>
      </c>
      <c r="S168" s="380">
        <v>56.17</v>
      </c>
      <c r="T168" s="380">
        <v>62.064</v>
      </c>
      <c r="U168" s="380">
        <v>63.686</v>
      </c>
      <c r="V168" s="380">
        <v>60.448999999999998</v>
      </c>
      <c r="W168" s="380">
        <v>59.417000000000002</v>
      </c>
      <c r="X168" s="380">
        <v>58.875999999999998</v>
      </c>
      <c r="Y168" s="380">
        <v>56.893999999999998</v>
      </c>
      <c r="Z168" s="380">
        <v>54.728999999999999</v>
      </c>
      <c r="AA168" s="380">
        <v>52.927</v>
      </c>
      <c r="AB168" s="380">
        <v>53.331000000000003</v>
      </c>
      <c r="AC168" s="380">
        <v>50.188000000000002</v>
      </c>
      <c r="AD168" s="380">
        <v>48.073</v>
      </c>
      <c r="AE168" s="380">
        <v>45.418999999999997</v>
      </c>
    </row>
    <row r="169" spans="1:88" x14ac:dyDescent="0.2">
      <c r="A169" s="391" t="s">
        <v>185</v>
      </c>
      <c r="B169" s="380">
        <v>141.15</v>
      </c>
      <c r="C169" s="380">
        <v>144.75800000000001</v>
      </c>
      <c r="D169" s="380">
        <v>148.333</v>
      </c>
      <c r="E169" s="380">
        <v>149.89099999999999</v>
      </c>
      <c r="F169" s="380">
        <v>155.05199999999999</v>
      </c>
      <c r="G169" s="380">
        <v>158.947</v>
      </c>
      <c r="H169" s="380">
        <v>161.82900000000001</v>
      </c>
      <c r="I169" s="380">
        <v>163.48400000000001</v>
      </c>
      <c r="J169" s="380">
        <v>170.774</v>
      </c>
      <c r="K169" s="380">
        <v>176.72300000000001</v>
      </c>
      <c r="L169" s="380">
        <v>180.93299999999999</v>
      </c>
      <c r="M169" s="380">
        <v>184.363</v>
      </c>
      <c r="N169" s="380">
        <v>191.85900000000001</v>
      </c>
      <c r="O169" s="380">
        <v>198.06200000000001</v>
      </c>
      <c r="P169" s="380">
        <v>200.45400000000001</v>
      </c>
      <c r="Q169" s="380">
        <v>206.68899999999999</v>
      </c>
      <c r="R169" s="380">
        <v>209.452</v>
      </c>
      <c r="S169" s="380">
        <v>216.023</v>
      </c>
      <c r="T169" s="380">
        <v>219.96</v>
      </c>
      <c r="U169" s="380">
        <v>225.548</v>
      </c>
      <c r="V169" s="380">
        <v>237.149</v>
      </c>
      <c r="W169" s="380">
        <v>245.96</v>
      </c>
      <c r="X169" s="380">
        <v>251.52</v>
      </c>
      <c r="Y169" s="380">
        <v>258.28800000000001</v>
      </c>
      <c r="Z169" s="380">
        <v>273.226</v>
      </c>
      <c r="AA169" s="380">
        <v>283.48</v>
      </c>
      <c r="AB169" s="380">
        <v>288.05099999999999</v>
      </c>
      <c r="AC169" s="380">
        <v>294.47800000000001</v>
      </c>
      <c r="AD169" s="380">
        <v>307.01100000000002</v>
      </c>
      <c r="AE169" s="380">
        <v>318.77100000000002</v>
      </c>
    </row>
    <row r="170" spans="1:88" x14ac:dyDescent="0.2">
      <c r="A170" s="391" t="s">
        <v>255</v>
      </c>
      <c r="B170" s="380">
        <v>-50.167999999999999</v>
      </c>
      <c r="C170" s="380">
        <v>-47.695</v>
      </c>
      <c r="D170" s="380">
        <v>-46.518999999999998</v>
      </c>
      <c r="E170" s="380">
        <v>-37.715000000000003</v>
      </c>
      <c r="F170" s="380">
        <v>-37.369</v>
      </c>
      <c r="G170" s="380">
        <v>-36.154000000000003</v>
      </c>
      <c r="H170" s="380">
        <v>-30.059000000000001</v>
      </c>
      <c r="I170" s="380">
        <v>-23.382000000000001</v>
      </c>
      <c r="J170" s="380">
        <v>-22.321000000000002</v>
      </c>
      <c r="K170" s="380">
        <v>-24.256</v>
      </c>
      <c r="L170" s="380">
        <v>-23.506</v>
      </c>
      <c r="M170" s="380">
        <v>-20.855</v>
      </c>
      <c r="N170" s="380">
        <v>-20.742999999999999</v>
      </c>
      <c r="O170" s="380">
        <v>-20.007000000000001</v>
      </c>
      <c r="P170" s="380">
        <v>-15.105</v>
      </c>
      <c r="Q170" s="380">
        <v>-16.861999999999998</v>
      </c>
      <c r="R170" s="380">
        <v>-17.359000000000002</v>
      </c>
      <c r="S170" s="380">
        <v>-18.257999999999999</v>
      </c>
      <c r="T170" s="380">
        <v>-19.995000000000001</v>
      </c>
      <c r="U170" s="380">
        <v>-19.381</v>
      </c>
      <c r="V170" s="380">
        <v>-16.956</v>
      </c>
      <c r="W170" s="380">
        <v>-17.431999999999999</v>
      </c>
      <c r="X170" s="380">
        <v>-17.527999999999999</v>
      </c>
      <c r="Y170" s="380">
        <v>-16.997</v>
      </c>
      <c r="Z170" s="380">
        <v>-16.547999999999998</v>
      </c>
      <c r="AA170" s="380">
        <v>-17.774999999999999</v>
      </c>
      <c r="AB170" s="380">
        <v>-17.295000000000002</v>
      </c>
      <c r="AC170" s="380">
        <v>-17.132999999999999</v>
      </c>
      <c r="AD170" s="380">
        <v>-16.727</v>
      </c>
      <c r="AE170" s="380">
        <v>-17.744</v>
      </c>
    </row>
    <row r="171" spans="1:88" x14ac:dyDescent="0.2">
      <c r="A171" s="223" t="s">
        <v>413</v>
      </c>
      <c r="B171" s="380">
        <v>0</v>
      </c>
      <c r="C171" s="380">
        <v>0</v>
      </c>
      <c r="D171" s="380">
        <v>0</v>
      </c>
      <c r="E171" s="380">
        <v>0</v>
      </c>
      <c r="F171" s="380">
        <v>0</v>
      </c>
      <c r="G171" s="380">
        <v>0</v>
      </c>
      <c r="H171" s="380">
        <v>0</v>
      </c>
      <c r="I171" s="380">
        <v>0</v>
      </c>
      <c r="J171" s="380">
        <v>0</v>
      </c>
      <c r="K171" s="380">
        <v>0</v>
      </c>
      <c r="L171" s="380">
        <v>0</v>
      </c>
      <c r="M171" s="380">
        <v>0</v>
      </c>
      <c r="N171" s="380">
        <v>0</v>
      </c>
      <c r="O171" s="380">
        <v>0</v>
      </c>
      <c r="P171" s="380">
        <v>0</v>
      </c>
      <c r="Q171" s="380">
        <v>0</v>
      </c>
      <c r="R171" s="380">
        <v>0</v>
      </c>
      <c r="S171" s="380">
        <v>0</v>
      </c>
      <c r="T171" s="380">
        <v>0</v>
      </c>
      <c r="U171" s="380">
        <v>0</v>
      </c>
      <c r="V171" s="380">
        <v>0</v>
      </c>
      <c r="W171" s="380">
        <v>0</v>
      </c>
      <c r="X171" s="380">
        <v>0</v>
      </c>
      <c r="Y171" s="380">
        <v>0</v>
      </c>
      <c r="Z171" s="380">
        <v>0</v>
      </c>
      <c r="AA171" s="380">
        <v>0</v>
      </c>
      <c r="AB171" s="380">
        <v>0</v>
      </c>
      <c r="AC171" s="380">
        <v>0</v>
      </c>
      <c r="AD171" s="380">
        <v>0</v>
      </c>
      <c r="AE171" s="380">
        <v>0</v>
      </c>
    </row>
    <row r="172" spans="1:88" x14ac:dyDescent="0.2">
      <c r="A172" s="223" t="s">
        <v>195</v>
      </c>
      <c r="B172" s="380">
        <v>0</v>
      </c>
      <c r="C172" s="380">
        <v>0</v>
      </c>
      <c r="D172" s="380">
        <v>0</v>
      </c>
      <c r="E172" s="380">
        <v>0</v>
      </c>
      <c r="F172" s="380">
        <v>0</v>
      </c>
      <c r="G172" s="380">
        <v>0</v>
      </c>
      <c r="H172" s="380">
        <v>0</v>
      </c>
      <c r="I172" s="380">
        <v>0</v>
      </c>
      <c r="J172" s="380">
        <v>0</v>
      </c>
      <c r="K172" s="380">
        <v>0</v>
      </c>
      <c r="L172" s="380">
        <v>0</v>
      </c>
      <c r="M172" s="380">
        <v>0</v>
      </c>
      <c r="N172" s="380">
        <v>0</v>
      </c>
      <c r="O172" s="380">
        <v>0</v>
      </c>
      <c r="P172" s="380">
        <v>0</v>
      </c>
      <c r="Q172" s="380">
        <v>0</v>
      </c>
      <c r="R172" s="380">
        <v>0</v>
      </c>
      <c r="S172" s="380">
        <v>0</v>
      </c>
      <c r="T172" s="380">
        <v>0</v>
      </c>
      <c r="U172" s="380">
        <v>0</v>
      </c>
      <c r="V172" s="380">
        <v>0</v>
      </c>
      <c r="W172" s="380">
        <v>0</v>
      </c>
      <c r="X172" s="380">
        <v>0</v>
      </c>
      <c r="Y172" s="380">
        <v>0</v>
      </c>
      <c r="Z172" s="380">
        <v>0</v>
      </c>
      <c r="AA172" s="380">
        <v>0</v>
      </c>
      <c r="AB172" s="380">
        <v>0</v>
      </c>
      <c r="AC172" s="380">
        <v>0</v>
      </c>
      <c r="AD172" s="380">
        <v>0</v>
      </c>
      <c r="AE172" s="380">
        <v>0</v>
      </c>
    </row>
    <row r="173" spans="1:88" x14ac:dyDescent="0.2">
      <c r="A173" s="223" t="s">
        <v>194</v>
      </c>
      <c r="B173" s="380">
        <v>0.54500000000000004</v>
      </c>
      <c r="C173" s="380">
        <v>0.50800000000000001</v>
      </c>
      <c r="D173" s="380">
        <v>0.499</v>
      </c>
      <c r="E173" s="380">
        <v>0.71799999999999997</v>
      </c>
      <c r="F173" s="380">
        <v>0.80500000000000005</v>
      </c>
      <c r="G173" s="380">
        <v>0.95599999999999996</v>
      </c>
      <c r="H173" s="380">
        <v>0.91</v>
      </c>
      <c r="I173" s="380">
        <v>0.86199999999999999</v>
      </c>
      <c r="J173" s="380">
        <v>0.81599999999999995</v>
      </c>
      <c r="K173" s="380">
        <v>0.99199999999999999</v>
      </c>
      <c r="L173" s="380">
        <v>1.006</v>
      </c>
      <c r="M173" s="380">
        <v>0.81799999999999995</v>
      </c>
      <c r="N173" s="380">
        <v>0.74</v>
      </c>
      <c r="O173" s="380">
        <v>0.78500000000000003</v>
      </c>
      <c r="P173" s="380">
        <v>0.80900000000000005</v>
      </c>
      <c r="Q173" s="380">
        <v>0.73499999999999999</v>
      </c>
      <c r="R173" s="380">
        <v>0.79600000000000004</v>
      </c>
      <c r="S173" s="380">
        <v>1.331</v>
      </c>
      <c r="T173" s="380">
        <v>1.3720000000000001</v>
      </c>
      <c r="U173" s="380">
        <v>1.3069999999999999</v>
      </c>
      <c r="V173" s="380">
        <v>1.2789999999999999</v>
      </c>
      <c r="W173" s="380">
        <v>1.2130000000000001</v>
      </c>
      <c r="X173" s="380">
        <v>1.6830000000000001</v>
      </c>
      <c r="Y173" s="380">
        <v>1.552</v>
      </c>
      <c r="Z173" s="380">
        <v>1.032</v>
      </c>
      <c r="AA173" s="380">
        <v>0.99199999999999999</v>
      </c>
      <c r="AB173" s="380">
        <v>1.2929999999999999</v>
      </c>
      <c r="AC173" s="380">
        <v>1.385</v>
      </c>
      <c r="AD173" s="380">
        <v>1.3220000000000001</v>
      </c>
      <c r="AE173" s="380">
        <v>1.25</v>
      </c>
    </row>
    <row r="174" spans="1:88" x14ac:dyDescent="0.2">
      <c r="A174" s="31" t="s">
        <v>414</v>
      </c>
      <c r="B174" s="379">
        <v>16.344000000000001</v>
      </c>
      <c r="C174" s="379">
        <v>16.257999999999999</v>
      </c>
      <c r="D174" s="379">
        <v>16.074999999999999</v>
      </c>
      <c r="E174" s="379">
        <v>15.804</v>
      </c>
      <c r="F174" s="379">
        <v>15.577999999999999</v>
      </c>
      <c r="G174" s="379">
        <v>15.510999999999999</v>
      </c>
      <c r="H174" s="379">
        <v>15.159000000000001</v>
      </c>
      <c r="I174" s="379">
        <v>14.975</v>
      </c>
      <c r="J174" s="379">
        <v>15.108000000000001</v>
      </c>
      <c r="K174" s="379">
        <v>15.015000000000001</v>
      </c>
      <c r="L174" s="379">
        <v>14.635999999999999</v>
      </c>
      <c r="M174" s="379">
        <v>15.566000000000001</v>
      </c>
      <c r="N174" s="379">
        <v>15.664</v>
      </c>
      <c r="O174" s="379">
        <v>15.691000000000001</v>
      </c>
      <c r="P174" s="379">
        <v>15.994</v>
      </c>
      <c r="Q174" s="379">
        <v>15.824999999999999</v>
      </c>
      <c r="R174" s="379">
        <v>16.141999999999999</v>
      </c>
      <c r="S174" s="379">
        <v>15.384</v>
      </c>
      <c r="T174" s="379">
        <v>15.282999999999999</v>
      </c>
      <c r="U174" s="379">
        <v>15.241</v>
      </c>
      <c r="V174" s="379">
        <v>15.096</v>
      </c>
      <c r="W174" s="379">
        <v>14.97</v>
      </c>
      <c r="X174" s="379">
        <v>15.29</v>
      </c>
      <c r="Y174" s="379">
        <v>15.081</v>
      </c>
      <c r="Z174" s="379">
        <v>14.928000000000001</v>
      </c>
      <c r="AA174" s="379">
        <v>14.756</v>
      </c>
      <c r="AB174" s="379">
        <v>16.692</v>
      </c>
      <c r="AC174" s="379">
        <v>16.579999999999998</v>
      </c>
      <c r="AD174" s="379">
        <v>16.544</v>
      </c>
      <c r="AE174" s="379">
        <v>17.199000000000002</v>
      </c>
    </row>
    <row r="175" spans="1:88" x14ac:dyDescent="0.2">
      <c r="A175" s="31" t="s">
        <v>254</v>
      </c>
      <c r="B175" s="379">
        <v>0.56499999999999995</v>
      </c>
      <c r="C175" s="379">
        <v>0.56499999999999995</v>
      </c>
      <c r="D175" s="379">
        <v>1.024</v>
      </c>
      <c r="E175" s="379">
        <v>0.56499999999999995</v>
      </c>
      <c r="F175" s="379">
        <v>0.625</v>
      </c>
      <c r="G175" s="379">
        <v>0.58399999999999996</v>
      </c>
      <c r="H175" s="379">
        <v>0.57499999999999996</v>
      </c>
      <c r="I175" s="379">
        <v>0.59699999999999998</v>
      </c>
      <c r="J175" s="379">
        <v>0.59699999999999998</v>
      </c>
      <c r="K175" s="379">
        <v>0.58199999999999996</v>
      </c>
      <c r="L175" s="379">
        <v>0.58199999999999996</v>
      </c>
      <c r="M175" s="379">
        <v>0.60399999999999998</v>
      </c>
      <c r="N175" s="379">
        <v>0.60399999999999998</v>
      </c>
      <c r="O175" s="379">
        <v>0.46200000000000002</v>
      </c>
      <c r="P175" s="379">
        <v>0.219</v>
      </c>
      <c r="Q175" s="379">
        <v>0.219</v>
      </c>
      <c r="R175" s="379">
        <v>0.219</v>
      </c>
      <c r="S175" s="379">
        <v>0.156</v>
      </c>
      <c r="T175" s="379">
        <v>0.185</v>
      </c>
      <c r="U175" s="379">
        <v>0.16800000000000001</v>
      </c>
      <c r="V175" s="379">
        <v>0.16800000000000001</v>
      </c>
      <c r="W175" s="379">
        <v>0.16500000000000001</v>
      </c>
      <c r="X175" s="379">
        <v>0.16500000000000001</v>
      </c>
      <c r="Y175" s="379">
        <v>0.16500000000000001</v>
      </c>
      <c r="Z175" s="379">
        <v>0.16500000000000001</v>
      </c>
      <c r="AA175" s="379">
        <v>0.17699999999999999</v>
      </c>
      <c r="AB175" s="379">
        <v>0.17699999999999999</v>
      </c>
      <c r="AC175" s="379">
        <v>0.17699999999999999</v>
      </c>
      <c r="AD175" s="379">
        <v>0.17699999999999999</v>
      </c>
      <c r="AE175" s="379">
        <v>0.17699999999999999</v>
      </c>
    </row>
    <row r="176" spans="1:88" x14ac:dyDescent="0.2">
      <c r="A176" s="31" t="s">
        <v>191</v>
      </c>
      <c r="B176" s="379">
        <v>3.835</v>
      </c>
      <c r="C176" s="379">
        <v>3.2770000000000001</v>
      </c>
      <c r="D176" s="379">
        <v>2.7949999999999999</v>
      </c>
      <c r="E176" s="379">
        <v>3.4590000000000001</v>
      </c>
      <c r="F176" s="379">
        <v>2.976</v>
      </c>
      <c r="G176" s="379">
        <v>3.0680000000000001</v>
      </c>
      <c r="H176" s="379">
        <v>2.637</v>
      </c>
      <c r="I176" s="379">
        <v>3.1120000000000001</v>
      </c>
      <c r="J176" s="379">
        <v>2.8540000000000001</v>
      </c>
      <c r="K176" s="379">
        <v>5.0090000000000003</v>
      </c>
      <c r="L176" s="379">
        <v>2.8450000000000002</v>
      </c>
      <c r="M176" s="379">
        <v>3.641</v>
      </c>
      <c r="N176" s="379">
        <v>3.875</v>
      </c>
      <c r="O176" s="379">
        <v>3.3149999999999999</v>
      </c>
      <c r="P176" s="379">
        <v>3.036</v>
      </c>
      <c r="Q176" s="379">
        <v>2.81</v>
      </c>
      <c r="R176" s="379">
        <v>3.1989999999999998</v>
      </c>
      <c r="S176" s="379">
        <v>3.1560000000000001</v>
      </c>
      <c r="T176" s="379">
        <v>3.57</v>
      </c>
      <c r="U176" s="379">
        <v>3.2759999999999998</v>
      </c>
      <c r="V176" s="379">
        <v>2.794</v>
      </c>
      <c r="W176" s="379">
        <v>2.3079999999999998</v>
      </c>
      <c r="X176" s="379">
        <v>2.8940000000000001</v>
      </c>
      <c r="Y176" s="379">
        <v>2.6429999999999998</v>
      </c>
      <c r="Z176" s="379">
        <v>3.7450000000000001</v>
      </c>
      <c r="AA176" s="379">
        <v>4.5640000000000001</v>
      </c>
      <c r="AB176" s="379">
        <v>5.04</v>
      </c>
      <c r="AC176" s="379">
        <v>4.4400000000000004</v>
      </c>
      <c r="AD176" s="379">
        <v>5.3220000000000001</v>
      </c>
      <c r="AE176" s="379">
        <v>5.4180000000000001</v>
      </c>
    </row>
    <row r="177" spans="1:31" ht="10.5" x14ac:dyDescent="0.25">
      <c r="A177" s="211" t="s">
        <v>190</v>
      </c>
      <c r="B177" s="381">
        <v>607.49400000000003</v>
      </c>
      <c r="C177" s="381">
        <v>638.19500000000005</v>
      </c>
      <c r="D177" s="381">
        <v>634.50099999999998</v>
      </c>
      <c r="E177" s="381">
        <v>644.36199999999997</v>
      </c>
      <c r="F177" s="381">
        <v>644.71900000000005</v>
      </c>
      <c r="G177" s="381">
        <v>674.28899999999999</v>
      </c>
      <c r="H177" s="381">
        <v>669.94899999999996</v>
      </c>
      <c r="I177" s="381">
        <v>686.35</v>
      </c>
      <c r="J177" s="381">
        <v>693.15</v>
      </c>
      <c r="K177" s="381">
        <v>711.39800000000002</v>
      </c>
      <c r="L177" s="381">
        <v>720.50900000000001</v>
      </c>
      <c r="M177" s="381">
        <v>753.02700000000004</v>
      </c>
      <c r="N177" s="381">
        <v>760.25099999999998</v>
      </c>
      <c r="O177" s="381">
        <v>774.15099999999995</v>
      </c>
      <c r="P177" s="381">
        <v>773.41</v>
      </c>
      <c r="Q177" s="381">
        <v>769.33900000000006</v>
      </c>
      <c r="R177" s="381">
        <v>781.19299999999998</v>
      </c>
      <c r="S177" s="381">
        <v>788.58100000000002</v>
      </c>
      <c r="T177" s="381">
        <v>796.48599999999999</v>
      </c>
      <c r="U177" s="381">
        <v>838.47900000000004</v>
      </c>
      <c r="V177" s="381">
        <v>886.39099999999996</v>
      </c>
      <c r="W177" s="381">
        <v>911.36599999999999</v>
      </c>
      <c r="X177" s="381">
        <v>927.15200000000004</v>
      </c>
      <c r="Y177" s="381">
        <v>923.29200000000003</v>
      </c>
      <c r="Z177" s="381">
        <v>947.34</v>
      </c>
      <c r="AA177" s="381">
        <v>963.09699999999998</v>
      </c>
      <c r="AB177" s="381">
        <v>995.30799999999999</v>
      </c>
      <c r="AC177" s="381">
        <v>1006.349</v>
      </c>
      <c r="AD177" s="381">
        <v>988.024</v>
      </c>
      <c r="AE177" s="381">
        <v>1022.102</v>
      </c>
    </row>
    <row r="178" spans="1:31" x14ac:dyDescent="0.2">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row>
    <row r="179" spans="1:31" ht="10.5" x14ac:dyDescent="0.25">
      <c r="A179" s="219" t="s">
        <v>189</v>
      </c>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row>
    <row r="180" spans="1:31" x14ac:dyDescent="0.2">
      <c r="A180" s="31" t="s">
        <v>419</v>
      </c>
      <c r="B180" s="378">
        <v>1.887</v>
      </c>
      <c r="C180" s="378">
        <v>2.33</v>
      </c>
      <c r="D180" s="378">
        <v>2.093</v>
      </c>
      <c r="E180" s="378">
        <v>1.3320000000000001</v>
      </c>
      <c r="F180" s="378">
        <v>1.4219999999999999</v>
      </c>
      <c r="G180" s="378">
        <v>1.851</v>
      </c>
      <c r="H180" s="378">
        <v>0.78700000000000003</v>
      </c>
      <c r="I180" s="378">
        <v>1.7949999999999999</v>
      </c>
      <c r="J180" s="378">
        <v>1.32</v>
      </c>
      <c r="K180" s="378">
        <v>1.9059999999999999</v>
      </c>
      <c r="L180" s="378">
        <v>4.3140000000000001</v>
      </c>
      <c r="M180" s="378">
        <v>3.7490000000000001</v>
      </c>
      <c r="N180" s="378">
        <v>3.5880000000000001</v>
      </c>
      <c r="O180" s="378">
        <v>3.85</v>
      </c>
      <c r="P180" s="378">
        <v>7.9329999999999998</v>
      </c>
      <c r="Q180" s="378">
        <v>8.4749999999999996</v>
      </c>
      <c r="R180" s="378">
        <v>8.5990000000000002</v>
      </c>
      <c r="S180" s="378">
        <v>9.0050000000000008</v>
      </c>
      <c r="T180" s="378">
        <v>0.91300000000000003</v>
      </c>
      <c r="U180" s="378">
        <v>1.714</v>
      </c>
      <c r="V180" s="378">
        <v>2.024</v>
      </c>
      <c r="W180" s="378">
        <v>2.0529999999999999</v>
      </c>
      <c r="X180" s="378">
        <v>1.288</v>
      </c>
      <c r="Y180" s="378">
        <v>2.492</v>
      </c>
      <c r="Z180" s="378">
        <v>17.667999999999999</v>
      </c>
      <c r="AA180" s="378">
        <v>30.562000000000001</v>
      </c>
      <c r="AB180" s="378">
        <v>28.57</v>
      </c>
      <c r="AC180" s="378">
        <v>2.0190000000000001</v>
      </c>
      <c r="AD180" s="378">
        <v>2.36</v>
      </c>
      <c r="AE180" s="378">
        <v>1.679</v>
      </c>
    </row>
    <row r="181" spans="1:31" x14ac:dyDescent="0.2">
      <c r="A181" s="31" t="s">
        <v>0</v>
      </c>
      <c r="B181" s="379">
        <v>475.245</v>
      </c>
      <c r="C181" s="379">
        <v>503.24700000000001</v>
      </c>
      <c r="D181" s="379">
        <v>495.43799999999999</v>
      </c>
      <c r="E181" s="379">
        <v>497.21100000000001</v>
      </c>
      <c r="F181" s="379">
        <v>497.31599999999997</v>
      </c>
      <c r="G181" s="379">
        <v>537.721</v>
      </c>
      <c r="H181" s="379">
        <v>532.54600000000005</v>
      </c>
      <c r="I181" s="379">
        <v>537.27</v>
      </c>
      <c r="J181" s="379">
        <v>557.25400000000002</v>
      </c>
      <c r="K181" s="379">
        <v>566.24300000000005</v>
      </c>
      <c r="L181" s="379">
        <v>575.77499999999998</v>
      </c>
      <c r="M181" s="379">
        <v>599.82799999999997</v>
      </c>
      <c r="N181" s="379">
        <v>602.66300000000001</v>
      </c>
      <c r="O181" s="379">
        <v>613.11199999999997</v>
      </c>
      <c r="P181" s="379">
        <v>618.09500000000003</v>
      </c>
      <c r="Q181" s="379">
        <v>610.59900000000005</v>
      </c>
      <c r="R181" s="379">
        <v>618.70299999999997</v>
      </c>
      <c r="S181" s="379">
        <v>620.74599999999998</v>
      </c>
      <c r="T181" s="379">
        <v>633.50699999999995</v>
      </c>
      <c r="U181" s="379">
        <v>668.11099999999999</v>
      </c>
      <c r="V181" s="379">
        <v>707.29</v>
      </c>
      <c r="W181" s="379">
        <v>727.72799999999995</v>
      </c>
      <c r="X181" s="379">
        <v>759.91499999999996</v>
      </c>
      <c r="Y181" s="379">
        <v>745.11699999999996</v>
      </c>
      <c r="Z181" s="379">
        <v>751.81500000000005</v>
      </c>
      <c r="AA181" s="379">
        <v>769.10699999999997</v>
      </c>
      <c r="AB181" s="379">
        <v>796.66800000000001</v>
      </c>
      <c r="AC181" s="379">
        <v>826.01499999999999</v>
      </c>
      <c r="AD181" s="379">
        <v>804.44600000000003</v>
      </c>
      <c r="AE181" s="379">
        <v>827.98</v>
      </c>
    </row>
    <row r="182" spans="1:31" x14ac:dyDescent="0.2">
      <c r="A182" s="392" t="s">
        <v>187</v>
      </c>
      <c r="B182" s="379">
        <v>105.55200000000001</v>
      </c>
      <c r="C182" s="379">
        <v>117.438</v>
      </c>
      <c r="D182" s="379">
        <v>108.179</v>
      </c>
      <c r="E182" s="379">
        <v>100.495</v>
      </c>
      <c r="F182" s="379">
        <v>106.78</v>
      </c>
      <c r="G182" s="379">
        <v>119.496</v>
      </c>
      <c r="H182" s="379">
        <v>122.122</v>
      </c>
      <c r="I182" s="379">
        <v>113.024</v>
      </c>
      <c r="J182" s="379">
        <v>125.17100000000001</v>
      </c>
      <c r="K182" s="379">
        <v>140.32499999999999</v>
      </c>
      <c r="L182" s="379">
        <v>135.66999999999999</v>
      </c>
      <c r="M182" s="379">
        <v>130.423</v>
      </c>
      <c r="N182" s="379">
        <v>143.328</v>
      </c>
      <c r="O182" s="379">
        <v>149.22399999999999</v>
      </c>
      <c r="P182" s="379">
        <v>145.91499999999999</v>
      </c>
      <c r="Q182" s="379">
        <v>130.60599999999999</v>
      </c>
      <c r="R182" s="379">
        <v>138.37700000000001</v>
      </c>
      <c r="S182" s="379">
        <v>137.02799999999999</v>
      </c>
      <c r="T182" s="379">
        <v>142.45599999999999</v>
      </c>
      <c r="U182" s="379">
        <v>150.51</v>
      </c>
      <c r="V182" s="379">
        <v>153.51599999999999</v>
      </c>
      <c r="W182" s="379">
        <v>166.113</v>
      </c>
      <c r="X182" s="379">
        <v>173.15700000000001</v>
      </c>
      <c r="Y182" s="379">
        <v>181.95099999999999</v>
      </c>
      <c r="Z182" s="379">
        <v>181.785</v>
      </c>
      <c r="AA182" s="379">
        <v>192.05699999999999</v>
      </c>
      <c r="AB182" s="379">
        <v>202.048</v>
      </c>
      <c r="AC182" s="379">
        <v>202.892</v>
      </c>
      <c r="AD182" s="379">
        <v>212.02500000000001</v>
      </c>
      <c r="AE182" s="379">
        <v>222.66399999999999</v>
      </c>
    </row>
    <row r="183" spans="1:31" x14ac:dyDescent="0.2">
      <c r="A183" s="392" t="s">
        <v>186</v>
      </c>
      <c r="B183" s="379">
        <v>35.936</v>
      </c>
      <c r="C183" s="379">
        <v>49.332999999999998</v>
      </c>
      <c r="D183" s="379">
        <v>43.421999999999997</v>
      </c>
      <c r="E183" s="379">
        <v>45.203000000000003</v>
      </c>
      <c r="F183" s="379">
        <v>39.052999999999997</v>
      </c>
      <c r="G183" s="379">
        <v>60.238</v>
      </c>
      <c r="H183" s="379">
        <v>46.862000000000002</v>
      </c>
      <c r="I183" s="379">
        <v>49.917999999999999</v>
      </c>
      <c r="J183" s="379">
        <v>52.377000000000002</v>
      </c>
      <c r="K183" s="379">
        <v>38.966000000000001</v>
      </c>
      <c r="L183" s="379">
        <v>37.902000000000001</v>
      </c>
      <c r="M183" s="379">
        <v>52.881999999999998</v>
      </c>
      <c r="N183" s="379">
        <v>37.968000000000004</v>
      </c>
      <c r="O183" s="379">
        <v>37.540999999999997</v>
      </c>
      <c r="P183" s="379">
        <v>37.057000000000002</v>
      </c>
      <c r="Q183" s="379">
        <v>48.829000000000001</v>
      </c>
      <c r="R183" s="379">
        <v>43.414999999999999</v>
      </c>
      <c r="S183" s="379">
        <v>35.780999999999999</v>
      </c>
      <c r="T183" s="379">
        <v>30.78</v>
      </c>
      <c r="U183" s="379">
        <v>44.563000000000002</v>
      </c>
      <c r="V183" s="379">
        <v>70.350999999999999</v>
      </c>
      <c r="W183" s="379">
        <v>65.953999999999994</v>
      </c>
      <c r="X183" s="379">
        <v>78.444999999999993</v>
      </c>
      <c r="Y183" s="379">
        <v>62.674999999999997</v>
      </c>
      <c r="Z183" s="379">
        <v>62.631</v>
      </c>
      <c r="AA183" s="379">
        <v>52.582000000000001</v>
      </c>
      <c r="AB183" s="379">
        <v>59.488</v>
      </c>
      <c r="AC183" s="379">
        <v>76.146000000000001</v>
      </c>
      <c r="AD183" s="379">
        <v>38.08</v>
      </c>
      <c r="AE183" s="379">
        <v>45.88</v>
      </c>
    </row>
    <row r="184" spans="1:31" x14ac:dyDescent="0.2">
      <c r="A184" s="392" t="s">
        <v>185</v>
      </c>
      <c r="B184" s="379">
        <v>333.75700000000001</v>
      </c>
      <c r="C184" s="379">
        <v>336.476</v>
      </c>
      <c r="D184" s="379">
        <v>343.83699999999999</v>
      </c>
      <c r="E184" s="379">
        <v>351.51299999999998</v>
      </c>
      <c r="F184" s="379">
        <v>351.483</v>
      </c>
      <c r="G184" s="379">
        <v>357.98700000000002</v>
      </c>
      <c r="H184" s="379">
        <v>363.56200000000001</v>
      </c>
      <c r="I184" s="379">
        <v>374.32799999999997</v>
      </c>
      <c r="J184" s="379">
        <v>379.70600000000002</v>
      </c>
      <c r="K184" s="379">
        <v>386.952</v>
      </c>
      <c r="L184" s="379">
        <v>402.20299999999997</v>
      </c>
      <c r="M184" s="379">
        <v>416.52300000000002</v>
      </c>
      <c r="N184" s="379">
        <v>421.36700000000002</v>
      </c>
      <c r="O184" s="379">
        <v>426.34699999999998</v>
      </c>
      <c r="P184" s="379">
        <v>435.12299999999999</v>
      </c>
      <c r="Q184" s="379">
        <v>431.16399999999999</v>
      </c>
      <c r="R184" s="379">
        <v>436.911</v>
      </c>
      <c r="S184" s="379">
        <v>447.93700000000001</v>
      </c>
      <c r="T184" s="379">
        <v>460.27100000000002</v>
      </c>
      <c r="U184" s="379">
        <v>473.03800000000001</v>
      </c>
      <c r="V184" s="379">
        <v>483.423</v>
      </c>
      <c r="W184" s="379">
        <v>495.661</v>
      </c>
      <c r="X184" s="379">
        <v>508.31299999999999</v>
      </c>
      <c r="Y184" s="379">
        <v>500.49099999999999</v>
      </c>
      <c r="Z184" s="379">
        <v>507.399</v>
      </c>
      <c r="AA184" s="379">
        <v>524.46799999999996</v>
      </c>
      <c r="AB184" s="379">
        <v>535.13199999999995</v>
      </c>
      <c r="AC184" s="379">
        <v>546.97699999999998</v>
      </c>
      <c r="AD184" s="379">
        <v>554.34100000000001</v>
      </c>
      <c r="AE184" s="379">
        <v>559.43600000000004</v>
      </c>
    </row>
    <row r="185" spans="1:31" x14ac:dyDescent="0.2">
      <c r="A185" s="31" t="s">
        <v>184</v>
      </c>
      <c r="B185" s="379">
        <v>55.576999999999998</v>
      </c>
      <c r="C185" s="379">
        <v>54.063000000000002</v>
      </c>
      <c r="D185" s="379">
        <v>53.134</v>
      </c>
      <c r="E185" s="379">
        <v>51.389000000000003</v>
      </c>
      <c r="F185" s="379">
        <v>47.841999999999999</v>
      </c>
      <c r="G185" s="379">
        <v>46.39</v>
      </c>
      <c r="H185" s="379">
        <v>45.264000000000003</v>
      </c>
      <c r="I185" s="379">
        <v>43.106999999999999</v>
      </c>
      <c r="J185" s="379">
        <v>43.238</v>
      </c>
      <c r="K185" s="379">
        <v>42.475999999999999</v>
      </c>
      <c r="L185" s="379">
        <v>42.951999999999998</v>
      </c>
      <c r="M185" s="379">
        <v>42.768000000000001</v>
      </c>
      <c r="N185" s="379">
        <v>42.753</v>
      </c>
      <c r="O185" s="379">
        <v>42.911000000000001</v>
      </c>
      <c r="P185" s="379">
        <v>46.334000000000003</v>
      </c>
      <c r="Q185" s="379">
        <v>46.542000000000002</v>
      </c>
      <c r="R185" s="379">
        <v>47.643999999999998</v>
      </c>
      <c r="S185" s="379">
        <v>48.534999999999997</v>
      </c>
      <c r="T185" s="379">
        <v>49.823999999999998</v>
      </c>
      <c r="U185" s="379">
        <v>51.776000000000003</v>
      </c>
      <c r="V185" s="379">
        <v>54.384</v>
      </c>
      <c r="W185" s="379">
        <v>55.621000000000002</v>
      </c>
      <c r="X185" s="379">
        <v>56.152000000000001</v>
      </c>
      <c r="Y185" s="379">
        <v>56.850999999999999</v>
      </c>
      <c r="Z185" s="379">
        <v>59.371000000000002</v>
      </c>
      <c r="AA185" s="379">
        <v>60.259</v>
      </c>
      <c r="AB185" s="379">
        <v>60.771999999999998</v>
      </c>
      <c r="AC185" s="379">
        <v>62.429000000000002</v>
      </c>
      <c r="AD185" s="379">
        <v>64.241</v>
      </c>
      <c r="AE185" s="379">
        <v>68.099999999999994</v>
      </c>
    </row>
    <row r="186" spans="1:31" x14ac:dyDescent="0.2">
      <c r="A186" s="31" t="s">
        <v>183</v>
      </c>
      <c r="B186" s="379">
        <v>0</v>
      </c>
      <c r="C186" s="379">
        <v>0</v>
      </c>
      <c r="D186" s="379">
        <v>0</v>
      </c>
      <c r="E186" s="379">
        <v>0</v>
      </c>
      <c r="F186" s="379">
        <v>0</v>
      </c>
      <c r="G186" s="379">
        <v>0</v>
      </c>
      <c r="H186" s="379">
        <v>0</v>
      </c>
      <c r="I186" s="379">
        <v>0</v>
      </c>
      <c r="J186" s="379">
        <v>0</v>
      </c>
      <c r="K186" s="379">
        <v>4.04</v>
      </c>
      <c r="L186" s="379">
        <v>4.0949999999999998</v>
      </c>
      <c r="M186" s="379">
        <v>4.0389999999999997</v>
      </c>
      <c r="N186" s="379">
        <v>4.0949999999999998</v>
      </c>
      <c r="O186" s="379">
        <v>4.0439999999999996</v>
      </c>
      <c r="P186" s="379">
        <v>4.0990000000000002</v>
      </c>
      <c r="Q186" s="379">
        <v>4.0449999999999999</v>
      </c>
      <c r="R186" s="379">
        <v>4.0990000000000002</v>
      </c>
      <c r="S186" s="379">
        <v>4.0469999999999997</v>
      </c>
      <c r="T186" s="379">
        <v>4.101</v>
      </c>
      <c r="U186" s="379">
        <v>4.0460000000000003</v>
      </c>
      <c r="V186" s="379">
        <v>4.0999999999999996</v>
      </c>
      <c r="W186" s="379">
        <v>4.0469999999999997</v>
      </c>
      <c r="X186" s="379">
        <v>4.1020000000000003</v>
      </c>
      <c r="Y186" s="379">
        <v>4.048</v>
      </c>
      <c r="Z186" s="379">
        <v>4.101</v>
      </c>
      <c r="AA186" s="379">
        <v>4.0490000000000004</v>
      </c>
      <c r="AB186" s="379">
        <v>4.109</v>
      </c>
      <c r="AC186" s="379">
        <v>4.0999999999999996</v>
      </c>
      <c r="AD186" s="379">
        <v>10.202999999999999</v>
      </c>
      <c r="AE186" s="379">
        <v>10.332000000000001</v>
      </c>
    </row>
    <row r="187" spans="1:31" x14ac:dyDescent="0.2">
      <c r="A187" s="31" t="s">
        <v>372</v>
      </c>
      <c r="B187" s="379">
        <v>0</v>
      </c>
      <c r="C187" s="379">
        <v>0</v>
      </c>
      <c r="D187" s="379">
        <v>0</v>
      </c>
      <c r="E187" s="379">
        <v>0</v>
      </c>
      <c r="F187" s="379">
        <v>0</v>
      </c>
      <c r="G187" s="379">
        <v>0</v>
      </c>
      <c r="H187" s="379">
        <v>0</v>
      </c>
      <c r="I187" s="379">
        <v>0</v>
      </c>
      <c r="J187" s="379">
        <v>0</v>
      </c>
      <c r="K187" s="379">
        <v>0</v>
      </c>
      <c r="L187" s="379">
        <v>0</v>
      </c>
      <c r="M187" s="379">
        <v>0</v>
      </c>
      <c r="N187" s="379">
        <v>0</v>
      </c>
      <c r="O187" s="379">
        <v>0</v>
      </c>
      <c r="P187" s="379">
        <v>0</v>
      </c>
      <c r="Q187" s="379">
        <v>0</v>
      </c>
      <c r="R187" s="379">
        <v>0</v>
      </c>
      <c r="S187" s="379">
        <v>0</v>
      </c>
      <c r="T187" s="379">
        <v>0</v>
      </c>
      <c r="U187" s="379">
        <v>0</v>
      </c>
      <c r="V187" s="379">
        <v>0</v>
      </c>
      <c r="W187" s="379">
        <v>0</v>
      </c>
      <c r="X187" s="379">
        <v>0</v>
      </c>
      <c r="Y187" s="379">
        <v>0</v>
      </c>
      <c r="Z187" s="379">
        <v>0</v>
      </c>
      <c r="AA187" s="379">
        <v>0</v>
      </c>
      <c r="AB187" s="379">
        <v>0</v>
      </c>
      <c r="AC187" s="379">
        <v>0</v>
      </c>
      <c r="AD187" s="379">
        <v>0</v>
      </c>
      <c r="AE187" s="379">
        <v>0</v>
      </c>
    </row>
    <row r="188" spans="1:31" x14ac:dyDescent="0.2">
      <c r="A188" s="393" t="s">
        <v>182</v>
      </c>
      <c r="B188" s="385">
        <v>7.742</v>
      </c>
      <c r="C188" s="385">
        <v>7.5069999999999997</v>
      </c>
      <c r="D188" s="385">
        <v>9.2289999999999992</v>
      </c>
      <c r="E188" s="385">
        <v>7.8760000000000003</v>
      </c>
      <c r="F188" s="385">
        <v>22.488</v>
      </c>
      <c r="G188" s="385">
        <v>8.1839999999999993</v>
      </c>
      <c r="H188" s="385">
        <v>6.9119999999999999</v>
      </c>
      <c r="I188" s="385">
        <v>9.2200000000000006</v>
      </c>
      <c r="J188" s="385">
        <v>9.6739999999999995</v>
      </c>
      <c r="K188" s="385">
        <v>13.276</v>
      </c>
      <c r="L188" s="385">
        <v>6.1550000000000002</v>
      </c>
      <c r="M188" s="385">
        <v>8.9779999999999998</v>
      </c>
      <c r="N188" s="385">
        <v>28.483000000000001</v>
      </c>
      <c r="O188" s="385">
        <v>27.178000000000001</v>
      </c>
      <c r="P188" s="385">
        <v>8.2040000000000006</v>
      </c>
      <c r="Q188" s="385">
        <v>9.6669999999999998</v>
      </c>
      <c r="R188" s="385">
        <v>9.5169999999999995</v>
      </c>
      <c r="S188" s="385">
        <v>9.7720000000000002</v>
      </c>
      <c r="T188" s="385">
        <v>8.2690000000000001</v>
      </c>
      <c r="U188" s="385">
        <v>9.6999999999999993</v>
      </c>
      <c r="V188" s="385">
        <v>9.1809999999999992</v>
      </c>
      <c r="W188" s="385">
        <v>9.4749999999999996</v>
      </c>
      <c r="X188" s="385">
        <v>8.5459999999999994</v>
      </c>
      <c r="Y188" s="385">
        <v>15.019</v>
      </c>
      <c r="Z188" s="385">
        <v>24.606000000000002</v>
      </c>
      <c r="AA188" s="385">
        <v>9.6389999999999993</v>
      </c>
      <c r="AB188" s="385">
        <v>8.952</v>
      </c>
      <c r="AC188" s="385">
        <v>10.529</v>
      </c>
      <c r="AD188" s="385">
        <v>11.012</v>
      </c>
      <c r="AE188" s="385">
        <v>11.602</v>
      </c>
    </row>
    <row r="189" spans="1:31" ht="10.5" x14ac:dyDescent="0.25">
      <c r="A189" s="214" t="s">
        <v>181</v>
      </c>
      <c r="B189" s="387">
        <v>540.45100000000002</v>
      </c>
      <c r="C189" s="387">
        <v>567.14700000000005</v>
      </c>
      <c r="D189" s="387">
        <v>559.89400000000001</v>
      </c>
      <c r="E189" s="387">
        <v>557.80799999999999</v>
      </c>
      <c r="F189" s="387">
        <v>569.06799999999998</v>
      </c>
      <c r="G189" s="387">
        <v>594.14599999999996</v>
      </c>
      <c r="H189" s="387">
        <v>585.50900000000001</v>
      </c>
      <c r="I189" s="387">
        <v>591.39200000000005</v>
      </c>
      <c r="J189" s="387">
        <v>611.48599999999999</v>
      </c>
      <c r="K189" s="387">
        <v>627.94100000000003</v>
      </c>
      <c r="L189" s="387">
        <v>633.29100000000005</v>
      </c>
      <c r="M189" s="387">
        <v>659.36199999999997</v>
      </c>
      <c r="N189" s="387">
        <v>681.58199999999999</v>
      </c>
      <c r="O189" s="387">
        <v>691.09500000000003</v>
      </c>
      <c r="P189" s="387">
        <v>684.66499999999996</v>
      </c>
      <c r="Q189" s="387">
        <v>679.32799999999997</v>
      </c>
      <c r="R189" s="387">
        <v>688.56200000000001</v>
      </c>
      <c r="S189" s="387">
        <v>692.10500000000002</v>
      </c>
      <c r="T189" s="387">
        <v>696.61400000000003</v>
      </c>
      <c r="U189" s="387">
        <v>735.34699999999998</v>
      </c>
      <c r="V189" s="387">
        <v>776.97900000000004</v>
      </c>
      <c r="W189" s="387">
        <v>798.92399999999998</v>
      </c>
      <c r="X189" s="387">
        <v>830.00300000000004</v>
      </c>
      <c r="Y189" s="387">
        <v>823.52700000000004</v>
      </c>
      <c r="Z189" s="387">
        <v>857.56100000000004</v>
      </c>
      <c r="AA189" s="387">
        <v>873.61599999999999</v>
      </c>
      <c r="AB189" s="387">
        <v>899.07100000000003</v>
      </c>
      <c r="AC189" s="387">
        <v>905.06799999999998</v>
      </c>
      <c r="AD189" s="387">
        <v>892.26199999999994</v>
      </c>
      <c r="AE189" s="387">
        <v>919.69299999999998</v>
      </c>
    </row>
    <row r="190" spans="1:31" ht="10.5" x14ac:dyDescent="0.25">
      <c r="A190" s="211" t="s">
        <v>179</v>
      </c>
      <c r="B190" s="381">
        <v>67.043000000000006</v>
      </c>
      <c r="C190" s="381">
        <v>71.048000000000002</v>
      </c>
      <c r="D190" s="381">
        <v>74.606999999999999</v>
      </c>
      <c r="E190" s="381">
        <v>86.554000000000002</v>
      </c>
      <c r="F190" s="381">
        <v>75.650999999999996</v>
      </c>
      <c r="G190" s="381">
        <v>80.143000000000001</v>
      </c>
      <c r="H190" s="381">
        <v>84.44</v>
      </c>
      <c r="I190" s="381">
        <v>94.957999999999998</v>
      </c>
      <c r="J190" s="381">
        <v>81.664000000000001</v>
      </c>
      <c r="K190" s="381">
        <v>83.456999999999994</v>
      </c>
      <c r="L190" s="381">
        <v>87.218000000000004</v>
      </c>
      <c r="M190" s="381">
        <v>93.665000000000006</v>
      </c>
      <c r="N190" s="381">
        <v>78.668999999999997</v>
      </c>
      <c r="O190" s="381">
        <v>83.055999999999997</v>
      </c>
      <c r="P190" s="381">
        <v>88.745000000000005</v>
      </c>
      <c r="Q190" s="381">
        <v>90.010999999999996</v>
      </c>
      <c r="R190" s="381">
        <v>92.631</v>
      </c>
      <c r="S190" s="381">
        <v>96.475999999999999</v>
      </c>
      <c r="T190" s="381">
        <v>99.872</v>
      </c>
      <c r="U190" s="381">
        <v>103.13200000000001</v>
      </c>
      <c r="V190" s="381">
        <v>109.41200000000001</v>
      </c>
      <c r="W190" s="381">
        <v>112.44199999999999</v>
      </c>
      <c r="X190" s="381">
        <v>97.149000000000001</v>
      </c>
      <c r="Y190" s="381">
        <v>99.765000000000001</v>
      </c>
      <c r="Z190" s="381">
        <v>89.778999999999996</v>
      </c>
      <c r="AA190" s="381">
        <v>89.480999999999995</v>
      </c>
      <c r="AB190" s="381">
        <v>96.236999999999995</v>
      </c>
      <c r="AC190" s="381">
        <v>101.28100000000001</v>
      </c>
      <c r="AD190" s="381">
        <v>95.762</v>
      </c>
      <c r="AE190" s="381">
        <v>102.40900000000001</v>
      </c>
    </row>
    <row r="191" spans="1:31" ht="10.5" x14ac:dyDescent="0.25">
      <c r="A191" s="211" t="s">
        <v>178</v>
      </c>
      <c r="B191" s="381">
        <v>607.49400000000003</v>
      </c>
      <c r="C191" s="381">
        <v>638.19500000000005</v>
      </c>
      <c r="D191" s="381">
        <v>634.50099999999998</v>
      </c>
      <c r="E191" s="381">
        <v>644.36199999999997</v>
      </c>
      <c r="F191" s="381">
        <v>644.71900000000005</v>
      </c>
      <c r="G191" s="381">
        <v>674.28899999999999</v>
      </c>
      <c r="H191" s="381">
        <v>669.94899999999996</v>
      </c>
      <c r="I191" s="381">
        <v>686.35</v>
      </c>
      <c r="J191" s="381">
        <v>693.15</v>
      </c>
      <c r="K191" s="381">
        <v>711.39800000000002</v>
      </c>
      <c r="L191" s="381">
        <v>720.50900000000001</v>
      </c>
      <c r="M191" s="381">
        <v>753.02700000000004</v>
      </c>
      <c r="N191" s="381">
        <v>760.25099999999998</v>
      </c>
      <c r="O191" s="381">
        <v>774.15099999999995</v>
      </c>
      <c r="P191" s="381">
        <v>773.41</v>
      </c>
      <c r="Q191" s="381">
        <v>769.33900000000006</v>
      </c>
      <c r="R191" s="381">
        <v>781.19299999999998</v>
      </c>
      <c r="S191" s="381">
        <v>788.58100000000002</v>
      </c>
      <c r="T191" s="381">
        <v>796.48599999999999</v>
      </c>
      <c r="U191" s="381">
        <v>838.47900000000004</v>
      </c>
      <c r="V191" s="381">
        <v>886.39099999999996</v>
      </c>
      <c r="W191" s="381">
        <v>911.36599999999999</v>
      </c>
      <c r="X191" s="381">
        <v>927.15200000000004</v>
      </c>
      <c r="Y191" s="381">
        <v>923.29200000000003</v>
      </c>
      <c r="Z191" s="381">
        <v>947.34</v>
      </c>
      <c r="AA191" s="381">
        <v>963.09699999999998</v>
      </c>
      <c r="AB191" s="381">
        <v>995.30799999999999</v>
      </c>
      <c r="AC191" s="381">
        <v>1006.349</v>
      </c>
      <c r="AD191" s="381">
        <v>988.024</v>
      </c>
      <c r="AE191" s="381">
        <v>1022.102</v>
      </c>
    </row>
    <row r="192" spans="1:31" x14ac:dyDescent="0.2">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row>
    <row r="194" spans="1:86" ht="25.5" customHeight="1" x14ac:dyDescent="0.2">
      <c r="A194" s="229" t="s">
        <v>256</v>
      </c>
      <c r="B194" s="228" t="s">
        <v>14</v>
      </c>
      <c r="C194" s="228" t="s">
        <v>15</v>
      </c>
      <c r="D194" s="228" t="s">
        <v>16</v>
      </c>
      <c r="E194" s="228" t="s">
        <v>17</v>
      </c>
      <c r="F194" s="228" t="s">
        <v>18</v>
      </c>
      <c r="G194" s="228" t="s">
        <v>19</v>
      </c>
      <c r="H194" s="228" t="s">
        <v>20</v>
      </c>
      <c r="I194" s="228" t="s">
        <v>21</v>
      </c>
      <c r="J194" s="228" t="s">
        <v>22</v>
      </c>
      <c r="K194" s="228" t="s">
        <v>23</v>
      </c>
      <c r="L194" s="228" t="s">
        <v>24</v>
      </c>
      <c r="M194" s="228" t="s">
        <v>39</v>
      </c>
      <c r="N194" s="228" t="s">
        <v>41</v>
      </c>
      <c r="O194" s="228" t="s">
        <v>43</v>
      </c>
      <c r="P194" s="228" t="s">
        <v>110</v>
      </c>
      <c r="Q194" s="228" t="s">
        <v>113</v>
      </c>
      <c r="R194" s="228" t="s">
        <v>118</v>
      </c>
      <c r="S194" s="228" t="s">
        <v>120</v>
      </c>
      <c r="T194" s="228" t="s">
        <v>136</v>
      </c>
      <c r="U194" s="228" t="s">
        <v>296</v>
      </c>
      <c r="V194" s="228" t="s">
        <v>315</v>
      </c>
      <c r="W194" s="228" t="s">
        <v>319</v>
      </c>
      <c r="X194" s="228" t="s">
        <v>321</v>
      </c>
      <c r="Y194" s="228" t="s">
        <v>337</v>
      </c>
      <c r="Z194" s="228" t="s">
        <v>343</v>
      </c>
      <c r="AA194" s="228" t="s">
        <v>364</v>
      </c>
      <c r="AB194" s="228" t="s">
        <v>368</v>
      </c>
      <c r="AC194" s="228" t="s">
        <v>373</v>
      </c>
      <c r="AD194" s="228" t="s">
        <v>378</v>
      </c>
      <c r="AE194" s="228" t="s">
        <v>400</v>
      </c>
    </row>
    <row r="195" spans="1:86" ht="10.5" x14ac:dyDescent="0.25">
      <c r="A195" s="224" t="s">
        <v>207</v>
      </c>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row>
    <row r="196" spans="1:86" ht="20" x14ac:dyDescent="0.2">
      <c r="A196" s="137" t="s">
        <v>417</v>
      </c>
      <c r="B196" s="378">
        <v>59.512999999999998</v>
      </c>
      <c r="C196" s="378">
        <v>81.475999999999999</v>
      </c>
      <c r="D196" s="378">
        <v>90.36</v>
      </c>
      <c r="E196" s="378">
        <v>81.950999999999993</v>
      </c>
      <c r="F196" s="378">
        <v>59.747999999999998</v>
      </c>
      <c r="G196" s="378">
        <v>80.572000000000003</v>
      </c>
      <c r="H196" s="378">
        <v>103.51900000000001</v>
      </c>
      <c r="I196" s="378">
        <v>91.849000000000004</v>
      </c>
      <c r="J196" s="378">
        <v>74.489000000000004</v>
      </c>
      <c r="K196" s="378">
        <v>84.289000000000001</v>
      </c>
      <c r="L196" s="378">
        <v>103.66200000000001</v>
      </c>
      <c r="M196" s="378">
        <v>94.995999999999995</v>
      </c>
      <c r="N196" s="378">
        <v>92.941000000000003</v>
      </c>
      <c r="O196" s="378">
        <v>115.559</v>
      </c>
      <c r="P196" s="378">
        <v>134.20400000000001</v>
      </c>
      <c r="Q196" s="378">
        <v>125.92700000000001</v>
      </c>
      <c r="R196" s="378">
        <v>138.63399999999999</v>
      </c>
      <c r="S196" s="378">
        <v>140.45400000000001</v>
      </c>
      <c r="T196" s="378">
        <v>169.346</v>
      </c>
      <c r="U196" s="378">
        <v>146.13</v>
      </c>
      <c r="V196" s="378">
        <v>140.018</v>
      </c>
      <c r="W196" s="378">
        <v>123.94</v>
      </c>
      <c r="X196" s="378">
        <v>134.03700000000001</v>
      </c>
      <c r="Y196" s="378">
        <v>130.47</v>
      </c>
      <c r="Z196" s="378">
        <v>161.01</v>
      </c>
      <c r="AA196" s="378">
        <v>165.51599999999999</v>
      </c>
      <c r="AB196" s="378">
        <v>140.85</v>
      </c>
      <c r="AC196" s="378">
        <v>132.76400000000001</v>
      </c>
      <c r="AD196" s="378">
        <v>127.54300000000001</v>
      </c>
      <c r="AE196" s="378">
        <v>155.87799999999999</v>
      </c>
    </row>
    <row r="197" spans="1:86" x14ac:dyDescent="0.2">
      <c r="A197" s="31" t="s">
        <v>205</v>
      </c>
      <c r="B197" s="379">
        <v>53.823</v>
      </c>
      <c r="C197" s="379">
        <v>54.884999999999998</v>
      </c>
      <c r="D197" s="379">
        <v>65.944000000000003</v>
      </c>
      <c r="E197" s="379">
        <v>62.804000000000002</v>
      </c>
      <c r="F197" s="379">
        <v>63.104999999999997</v>
      </c>
      <c r="G197" s="379">
        <v>65.965000000000003</v>
      </c>
      <c r="H197" s="379">
        <v>65.227999999999994</v>
      </c>
      <c r="I197" s="379">
        <v>72.462999999999994</v>
      </c>
      <c r="J197" s="379">
        <v>68.703000000000003</v>
      </c>
      <c r="K197" s="379">
        <v>72.805999999999997</v>
      </c>
      <c r="L197" s="379">
        <v>64.733000000000004</v>
      </c>
      <c r="M197" s="379">
        <v>75.302000000000007</v>
      </c>
      <c r="N197" s="379">
        <v>70.3</v>
      </c>
      <c r="O197" s="379">
        <v>79.391000000000005</v>
      </c>
      <c r="P197" s="379">
        <v>77.977000000000004</v>
      </c>
      <c r="Q197" s="379">
        <v>75.073999999999998</v>
      </c>
      <c r="R197" s="379">
        <v>68.165000000000006</v>
      </c>
      <c r="S197" s="379">
        <v>68.120999999999995</v>
      </c>
      <c r="T197" s="379">
        <v>102.709</v>
      </c>
      <c r="U197" s="379">
        <v>106.164</v>
      </c>
      <c r="V197" s="379">
        <v>110.489</v>
      </c>
      <c r="W197" s="379">
        <v>113.12</v>
      </c>
      <c r="X197" s="379">
        <v>118.98</v>
      </c>
      <c r="Y197" s="379">
        <v>89.730999999999995</v>
      </c>
      <c r="Z197" s="379">
        <v>61.156999999999996</v>
      </c>
      <c r="AA197" s="379">
        <v>80.507999999999996</v>
      </c>
      <c r="AB197" s="379">
        <v>133.77699999999999</v>
      </c>
      <c r="AC197" s="379">
        <v>138.57900000000001</v>
      </c>
      <c r="AD197" s="379">
        <v>129.071</v>
      </c>
      <c r="AE197" s="379">
        <v>148.602</v>
      </c>
    </row>
    <row r="198" spans="1:86" x14ac:dyDescent="0.2">
      <c r="A198" s="391" t="s">
        <v>204</v>
      </c>
      <c r="B198" s="380">
        <v>3.9E-2</v>
      </c>
      <c r="C198" s="380">
        <v>0</v>
      </c>
      <c r="D198" s="380">
        <v>0</v>
      </c>
      <c r="E198" s="380">
        <v>0</v>
      </c>
      <c r="F198" s="380">
        <v>0</v>
      </c>
      <c r="G198" s="380">
        <v>0</v>
      </c>
      <c r="H198" s="380">
        <v>0</v>
      </c>
      <c r="I198" s="380">
        <v>0</v>
      </c>
      <c r="J198" s="380">
        <v>0</v>
      </c>
      <c r="K198" s="380">
        <v>0</v>
      </c>
      <c r="L198" s="380">
        <v>0</v>
      </c>
      <c r="M198" s="380">
        <v>0</v>
      </c>
      <c r="N198" s="380">
        <v>0</v>
      </c>
      <c r="O198" s="380">
        <v>0</v>
      </c>
      <c r="P198" s="380">
        <v>0</v>
      </c>
      <c r="Q198" s="380">
        <v>0</v>
      </c>
      <c r="R198" s="380">
        <v>0</v>
      </c>
      <c r="S198" s="380">
        <v>0</v>
      </c>
      <c r="T198" s="380">
        <v>0</v>
      </c>
      <c r="U198" s="380">
        <v>0</v>
      </c>
      <c r="V198" s="380">
        <v>0</v>
      </c>
      <c r="W198" s="380">
        <v>0</v>
      </c>
      <c r="X198" s="380">
        <v>0</v>
      </c>
      <c r="Y198" s="380">
        <v>0</v>
      </c>
      <c r="Z198" s="380">
        <v>0</v>
      </c>
      <c r="AA198" s="380">
        <v>0</v>
      </c>
      <c r="AB198" s="380">
        <v>0</v>
      </c>
      <c r="AC198" s="380">
        <v>0</v>
      </c>
      <c r="AD198" s="380">
        <v>0</v>
      </c>
      <c r="AE198" s="380">
        <v>0</v>
      </c>
      <c r="BF198" s="124"/>
      <c r="BI198" s="169"/>
      <c r="BJ198" s="169"/>
      <c r="BK198" s="169"/>
      <c r="BL198" s="124"/>
      <c r="BM198" s="124"/>
      <c r="BN198" s="124"/>
      <c r="BO198" s="124"/>
      <c r="BP198" s="124"/>
      <c r="BQ198" s="169"/>
      <c r="BS198" s="169"/>
      <c r="BT198" s="169"/>
      <c r="BU198" s="169"/>
      <c r="BV198" s="124"/>
      <c r="BW198" s="169"/>
      <c r="BY198" s="169"/>
      <c r="BZ198" s="169"/>
      <c r="CA198" s="169"/>
      <c r="CB198" s="169"/>
      <c r="CC198" s="169"/>
      <c r="CE198" s="169"/>
      <c r="CF198" s="169"/>
      <c r="CG198" s="169"/>
      <c r="CH198" s="169"/>
    </row>
    <row r="199" spans="1:86" x14ac:dyDescent="0.2">
      <c r="A199" s="391" t="s">
        <v>203</v>
      </c>
      <c r="B199" s="380">
        <v>53.783999999999999</v>
      </c>
      <c r="C199" s="380">
        <v>54.884999999999998</v>
      </c>
      <c r="D199" s="380">
        <v>65.944000000000003</v>
      </c>
      <c r="E199" s="380">
        <v>62.804000000000002</v>
      </c>
      <c r="F199" s="380">
        <v>63.104999999999997</v>
      </c>
      <c r="G199" s="380">
        <v>65.965000000000003</v>
      </c>
      <c r="H199" s="380">
        <v>65.227999999999994</v>
      </c>
      <c r="I199" s="380">
        <v>72.462999999999994</v>
      </c>
      <c r="J199" s="380">
        <v>68.703000000000003</v>
      </c>
      <c r="K199" s="380">
        <v>72.805999999999997</v>
      </c>
      <c r="L199" s="380">
        <v>64.733000000000004</v>
      </c>
      <c r="M199" s="380">
        <v>75.302000000000007</v>
      </c>
      <c r="N199" s="380">
        <v>70.3</v>
      </c>
      <c r="O199" s="380">
        <v>79.391000000000005</v>
      </c>
      <c r="P199" s="380">
        <v>77.977000000000004</v>
      </c>
      <c r="Q199" s="380">
        <v>75.073999999999998</v>
      </c>
      <c r="R199" s="380">
        <v>68.165000000000006</v>
      </c>
      <c r="S199" s="380">
        <v>68.120999999999995</v>
      </c>
      <c r="T199" s="380">
        <v>102.709</v>
      </c>
      <c r="U199" s="380">
        <v>106.164</v>
      </c>
      <c r="V199" s="380">
        <v>110.489</v>
      </c>
      <c r="W199" s="380">
        <v>113.12</v>
      </c>
      <c r="X199" s="380">
        <v>118.98</v>
      </c>
      <c r="Y199" s="380">
        <v>89.730999999999995</v>
      </c>
      <c r="Z199" s="380">
        <v>61.156999999999996</v>
      </c>
      <c r="AA199" s="380">
        <v>80.507999999999996</v>
      </c>
      <c r="AB199" s="380">
        <v>133.77699999999999</v>
      </c>
      <c r="AC199" s="380">
        <v>138.57900000000001</v>
      </c>
      <c r="AD199" s="380">
        <v>129.071</v>
      </c>
      <c r="AE199" s="380">
        <v>148.602</v>
      </c>
      <c r="BF199" s="124"/>
      <c r="BI199" s="169"/>
      <c r="BJ199" s="169"/>
      <c r="BK199" s="169"/>
      <c r="BL199" s="124"/>
      <c r="BM199" s="124"/>
      <c r="BN199" s="124"/>
      <c r="BO199" s="124"/>
      <c r="BP199" s="124"/>
      <c r="BQ199" s="169"/>
      <c r="BS199" s="169"/>
      <c r="BT199" s="169"/>
      <c r="BU199" s="169"/>
      <c r="BV199" s="124"/>
      <c r="BW199" s="169"/>
      <c r="BY199" s="169"/>
      <c r="BZ199" s="169"/>
      <c r="CA199" s="169"/>
      <c r="CB199" s="169"/>
      <c r="CC199" s="169"/>
      <c r="CE199" s="169"/>
      <c r="CF199" s="169"/>
      <c r="CG199" s="169"/>
      <c r="CH199" s="169"/>
    </row>
    <row r="200" spans="1:86" x14ac:dyDescent="0.2">
      <c r="A200" s="223" t="s">
        <v>412</v>
      </c>
      <c r="B200" s="380">
        <v>23.300999999999998</v>
      </c>
      <c r="C200" s="380">
        <v>20.067</v>
      </c>
      <c r="D200" s="380">
        <v>17.556000000000001</v>
      </c>
      <c r="E200" s="380">
        <v>17.164000000000001</v>
      </c>
      <c r="F200" s="380">
        <v>17.701000000000001</v>
      </c>
      <c r="G200" s="380">
        <v>14.445</v>
      </c>
      <c r="H200" s="380">
        <v>15.362</v>
      </c>
      <c r="I200" s="380">
        <v>15.458</v>
      </c>
      <c r="J200" s="380">
        <v>16.422999999999998</v>
      </c>
      <c r="K200" s="380">
        <v>19.155000000000001</v>
      </c>
      <c r="L200" s="380">
        <v>20.123000000000001</v>
      </c>
      <c r="M200" s="380">
        <v>17.544</v>
      </c>
      <c r="N200" s="380">
        <v>19.021999999999998</v>
      </c>
      <c r="O200" s="380">
        <v>18.849</v>
      </c>
      <c r="P200" s="380">
        <v>33.008000000000003</v>
      </c>
      <c r="Q200" s="380">
        <v>30.599</v>
      </c>
      <c r="R200" s="380">
        <v>38.704000000000001</v>
      </c>
      <c r="S200" s="380">
        <v>43.963000000000001</v>
      </c>
      <c r="T200" s="380">
        <v>29.837</v>
      </c>
      <c r="U200" s="380">
        <v>60.738999999999997</v>
      </c>
      <c r="V200" s="380">
        <v>60.704000000000001</v>
      </c>
      <c r="W200" s="380">
        <v>54.96</v>
      </c>
      <c r="X200" s="380">
        <v>26.94</v>
      </c>
      <c r="Y200" s="380">
        <v>10.773999999999999</v>
      </c>
      <c r="Z200" s="380">
        <v>18.849</v>
      </c>
      <c r="AA200" s="380">
        <v>39.738</v>
      </c>
      <c r="AB200" s="380">
        <v>50.945</v>
      </c>
      <c r="AC200" s="380">
        <v>40.920999999999999</v>
      </c>
      <c r="AD200" s="380">
        <v>32.716000000000001</v>
      </c>
      <c r="AE200" s="380">
        <v>41.594999999999999</v>
      </c>
    </row>
    <row r="201" spans="1:86" x14ac:dyDescent="0.2">
      <c r="A201" s="391" t="s">
        <v>199</v>
      </c>
      <c r="B201" s="380">
        <v>23.300999999999998</v>
      </c>
      <c r="C201" s="380">
        <v>20.067</v>
      </c>
      <c r="D201" s="380">
        <v>17.556000000000001</v>
      </c>
      <c r="E201" s="380">
        <v>17.164000000000001</v>
      </c>
      <c r="F201" s="380">
        <v>17.701000000000001</v>
      </c>
      <c r="G201" s="380">
        <v>14.445</v>
      </c>
      <c r="H201" s="380">
        <v>15.362</v>
      </c>
      <c r="I201" s="380">
        <v>15.5</v>
      </c>
      <c r="J201" s="380">
        <v>16.456</v>
      </c>
      <c r="K201" s="380">
        <v>19.175999999999998</v>
      </c>
      <c r="L201" s="380">
        <v>20.190999999999999</v>
      </c>
      <c r="M201" s="380">
        <v>17.597000000000001</v>
      </c>
      <c r="N201" s="380">
        <v>19.056999999999999</v>
      </c>
      <c r="O201" s="380">
        <v>18.870999999999999</v>
      </c>
      <c r="P201" s="380">
        <v>33.014000000000003</v>
      </c>
      <c r="Q201" s="380">
        <v>30.609000000000002</v>
      </c>
      <c r="R201" s="380">
        <v>38.713000000000001</v>
      </c>
      <c r="S201" s="380">
        <v>43.981000000000002</v>
      </c>
      <c r="T201" s="380">
        <v>29.85</v>
      </c>
      <c r="U201" s="380">
        <v>60.761000000000003</v>
      </c>
      <c r="V201" s="380">
        <v>60.722000000000001</v>
      </c>
      <c r="W201" s="380">
        <v>54.975000000000001</v>
      </c>
      <c r="X201" s="380">
        <v>26.951000000000001</v>
      </c>
      <c r="Y201" s="380">
        <v>10.78</v>
      </c>
      <c r="Z201" s="380">
        <v>18.858000000000001</v>
      </c>
      <c r="AA201" s="380">
        <v>39.749000000000002</v>
      </c>
      <c r="AB201" s="380">
        <v>50.957000000000001</v>
      </c>
      <c r="AC201" s="380">
        <v>40.927999999999997</v>
      </c>
      <c r="AD201" s="380">
        <v>32.722999999999999</v>
      </c>
      <c r="AE201" s="380">
        <v>41.606000000000002</v>
      </c>
    </row>
    <row r="202" spans="1:86" x14ac:dyDescent="0.2">
      <c r="A202" s="391" t="s">
        <v>210</v>
      </c>
      <c r="B202" s="380">
        <v>0</v>
      </c>
      <c r="C202" s="380">
        <v>0</v>
      </c>
      <c r="D202" s="380">
        <v>0</v>
      </c>
      <c r="E202" s="380">
        <v>0</v>
      </c>
      <c r="F202" s="380">
        <v>0</v>
      </c>
      <c r="G202" s="380">
        <v>0</v>
      </c>
      <c r="H202" s="380">
        <v>0</v>
      </c>
      <c r="I202" s="380">
        <v>-4.2000000000000003E-2</v>
      </c>
      <c r="J202" s="380">
        <v>-3.3000000000000002E-2</v>
      </c>
      <c r="K202" s="380">
        <v>-2.1000000000000001E-2</v>
      </c>
      <c r="L202" s="380">
        <v>-6.8000000000000005E-2</v>
      </c>
      <c r="M202" s="380">
        <v>-5.2999999999999999E-2</v>
      </c>
      <c r="N202" s="380">
        <v>-3.5000000000000003E-2</v>
      </c>
      <c r="O202" s="380">
        <v>-2.1999999999999999E-2</v>
      </c>
      <c r="P202" s="380">
        <v>-6.0000000000000001E-3</v>
      </c>
      <c r="Q202" s="380">
        <v>-0.01</v>
      </c>
      <c r="R202" s="380">
        <v>-8.9999999999999993E-3</v>
      </c>
      <c r="S202" s="380">
        <v>-1.7999999999999999E-2</v>
      </c>
      <c r="T202" s="380">
        <v>-1.2999999999999999E-2</v>
      </c>
      <c r="U202" s="380">
        <v>-2.1999999999999999E-2</v>
      </c>
      <c r="V202" s="380">
        <v>-1.7999999999999999E-2</v>
      </c>
      <c r="W202" s="380">
        <v>-1.4999999999999999E-2</v>
      </c>
      <c r="X202" s="380">
        <v>-1.0999999999999999E-2</v>
      </c>
      <c r="Y202" s="380">
        <v>-6.0000000000000001E-3</v>
      </c>
      <c r="Z202" s="380">
        <v>-8.9999999999999993E-3</v>
      </c>
      <c r="AA202" s="380">
        <v>-1.0999999999999999E-2</v>
      </c>
      <c r="AB202" s="380">
        <v>-1.2E-2</v>
      </c>
      <c r="AC202" s="380">
        <v>-7.0000000000000001E-3</v>
      </c>
      <c r="AD202" s="380">
        <v>-7.0000000000000001E-3</v>
      </c>
      <c r="AE202" s="380">
        <v>-1.0999999999999999E-2</v>
      </c>
    </row>
    <row r="203" spans="1:86" x14ac:dyDescent="0.2">
      <c r="A203" s="223" t="s">
        <v>200</v>
      </c>
      <c r="B203" s="380">
        <v>321.18299999999999</v>
      </c>
      <c r="C203" s="380">
        <v>326.57100000000003</v>
      </c>
      <c r="D203" s="380">
        <v>329.608</v>
      </c>
      <c r="E203" s="380">
        <v>350.58699999999999</v>
      </c>
      <c r="F203" s="380">
        <v>371.86700000000002</v>
      </c>
      <c r="G203" s="380">
        <v>378.00400000000002</v>
      </c>
      <c r="H203" s="380">
        <v>386.80399999999997</v>
      </c>
      <c r="I203" s="380">
        <v>406.83499999999998</v>
      </c>
      <c r="J203" s="380">
        <v>443.57400000000001</v>
      </c>
      <c r="K203" s="380">
        <v>456.20499999999998</v>
      </c>
      <c r="L203" s="380">
        <v>466.85399999999998</v>
      </c>
      <c r="M203" s="380">
        <v>487.55700000000002</v>
      </c>
      <c r="N203" s="380">
        <v>512.29600000000005</v>
      </c>
      <c r="O203" s="380">
        <v>530.19200000000001</v>
      </c>
      <c r="P203" s="380">
        <v>540.07299999999998</v>
      </c>
      <c r="Q203" s="380">
        <v>551.64800000000002</v>
      </c>
      <c r="R203" s="380">
        <v>562.71900000000005</v>
      </c>
      <c r="S203" s="380">
        <v>563.80499999999995</v>
      </c>
      <c r="T203" s="380">
        <v>559.22299999999996</v>
      </c>
      <c r="U203" s="380">
        <v>568.84799999999996</v>
      </c>
      <c r="V203" s="380">
        <v>589.149</v>
      </c>
      <c r="W203" s="380">
        <v>602.399</v>
      </c>
      <c r="X203" s="380">
        <v>634.529</v>
      </c>
      <c r="Y203" s="380">
        <v>683.75800000000004</v>
      </c>
      <c r="Z203" s="380">
        <v>722.59400000000005</v>
      </c>
      <c r="AA203" s="380">
        <v>734.00699999999995</v>
      </c>
      <c r="AB203" s="380">
        <v>740.77499999999998</v>
      </c>
      <c r="AC203" s="380">
        <v>770.36699999999996</v>
      </c>
      <c r="AD203" s="380">
        <v>802.08</v>
      </c>
      <c r="AE203" s="380">
        <v>815.75800000000004</v>
      </c>
    </row>
    <row r="204" spans="1:86" x14ac:dyDescent="0.2">
      <c r="A204" s="391" t="s">
        <v>199</v>
      </c>
      <c r="B204" s="380">
        <v>347.44099999999997</v>
      </c>
      <c r="C204" s="380">
        <v>353.26799999999997</v>
      </c>
      <c r="D204" s="380">
        <v>357.38299999999998</v>
      </c>
      <c r="E204" s="380">
        <v>377.96600000000001</v>
      </c>
      <c r="F204" s="380">
        <v>399.81700000000001</v>
      </c>
      <c r="G204" s="380">
        <v>406.48899999999998</v>
      </c>
      <c r="H204" s="380">
        <v>414.22800000000001</v>
      </c>
      <c r="I204" s="380">
        <v>431.51799999999997</v>
      </c>
      <c r="J204" s="380">
        <v>468.90499999999997</v>
      </c>
      <c r="K204" s="380">
        <v>482.93900000000002</v>
      </c>
      <c r="L204" s="380">
        <v>493.95</v>
      </c>
      <c r="M204" s="380">
        <v>514.82299999999998</v>
      </c>
      <c r="N204" s="380">
        <v>540.08799999999997</v>
      </c>
      <c r="O204" s="380">
        <v>558.70000000000005</v>
      </c>
      <c r="P204" s="380">
        <v>567.10299999999995</v>
      </c>
      <c r="Q204" s="380">
        <v>582.1</v>
      </c>
      <c r="R204" s="380">
        <v>593.04999999999995</v>
      </c>
      <c r="S204" s="380">
        <v>597.65899999999999</v>
      </c>
      <c r="T204" s="380">
        <v>596.07600000000002</v>
      </c>
      <c r="U204" s="380">
        <v>605.96799999999996</v>
      </c>
      <c r="V204" s="380">
        <v>625.66</v>
      </c>
      <c r="W204" s="380">
        <v>639.15800000000002</v>
      </c>
      <c r="X204" s="380">
        <v>672.37599999999998</v>
      </c>
      <c r="Y204" s="380">
        <v>721.30399999999997</v>
      </c>
      <c r="Z204" s="380">
        <v>758.58799999999997</v>
      </c>
      <c r="AA204" s="380">
        <v>770.22299999999996</v>
      </c>
      <c r="AB204" s="380">
        <v>777.202</v>
      </c>
      <c r="AC204" s="380">
        <v>805.85</v>
      </c>
      <c r="AD204" s="380">
        <v>836.13400000000001</v>
      </c>
      <c r="AE204" s="380">
        <v>850.77300000000002</v>
      </c>
    </row>
    <row r="205" spans="1:86" x14ac:dyDescent="0.2">
      <c r="A205" s="391" t="s">
        <v>187</v>
      </c>
      <c r="B205" s="380">
        <v>229.13800000000001</v>
      </c>
      <c r="C205" s="380">
        <v>230.69900000000001</v>
      </c>
      <c r="D205" s="380">
        <v>231.05500000000001</v>
      </c>
      <c r="E205" s="380">
        <v>247.38499999999999</v>
      </c>
      <c r="F205" s="380">
        <v>259.38200000000001</v>
      </c>
      <c r="G205" s="380">
        <v>258.95999999999998</v>
      </c>
      <c r="H205" s="380">
        <v>262.64299999999997</v>
      </c>
      <c r="I205" s="380">
        <v>276.27</v>
      </c>
      <c r="J205" s="380">
        <v>303.21899999999999</v>
      </c>
      <c r="K205" s="380">
        <v>310.38799999999998</v>
      </c>
      <c r="L205" s="380">
        <v>315.40800000000002</v>
      </c>
      <c r="M205" s="380">
        <v>331.322</v>
      </c>
      <c r="N205" s="380">
        <v>346.63299999999998</v>
      </c>
      <c r="O205" s="380">
        <v>357.02100000000002</v>
      </c>
      <c r="P205" s="380">
        <v>359.41399999999999</v>
      </c>
      <c r="Q205" s="380">
        <v>370.822</v>
      </c>
      <c r="R205" s="380">
        <v>381.45699999999999</v>
      </c>
      <c r="S205" s="380">
        <v>380.43400000000003</v>
      </c>
      <c r="T205" s="380">
        <v>375.58600000000001</v>
      </c>
      <c r="U205" s="380">
        <v>377.23099999999999</v>
      </c>
      <c r="V205" s="380">
        <v>385.54199999999997</v>
      </c>
      <c r="W205" s="380">
        <v>390.34899999999999</v>
      </c>
      <c r="X205" s="380">
        <v>413.54</v>
      </c>
      <c r="Y205" s="380">
        <v>446.755</v>
      </c>
      <c r="Z205" s="380">
        <v>467.73700000000002</v>
      </c>
      <c r="AA205" s="380">
        <v>468.22399999999999</v>
      </c>
      <c r="AB205" s="380">
        <v>471.59800000000001</v>
      </c>
      <c r="AC205" s="380">
        <v>485.666</v>
      </c>
      <c r="AD205" s="380">
        <v>501.81099999999998</v>
      </c>
      <c r="AE205" s="380">
        <v>503.37799999999999</v>
      </c>
    </row>
    <row r="206" spans="1:86" x14ac:dyDescent="0.2">
      <c r="A206" s="391" t="s">
        <v>186</v>
      </c>
      <c r="B206" s="380">
        <v>0</v>
      </c>
      <c r="C206" s="380">
        <v>0</v>
      </c>
      <c r="D206" s="380">
        <v>0</v>
      </c>
      <c r="E206" s="380">
        <v>0</v>
      </c>
      <c r="F206" s="380">
        <v>0</v>
      </c>
      <c r="G206" s="380">
        <v>0</v>
      </c>
      <c r="H206" s="380">
        <v>0</v>
      </c>
      <c r="I206" s="380">
        <v>0</v>
      </c>
      <c r="J206" s="380">
        <v>0</v>
      </c>
      <c r="K206" s="380">
        <v>0</v>
      </c>
      <c r="L206" s="380">
        <v>0</v>
      </c>
      <c r="M206" s="380">
        <v>0</v>
      </c>
      <c r="N206" s="380">
        <v>0</v>
      </c>
      <c r="O206" s="380">
        <v>0</v>
      </c>
      <c r="P206" s="380">
        <v>0</v>
      </c>
      <c r="Q206" s="380">
        <v>2.5000000000000001E-2</v>
      </c>
      <c r="R206" s="380">
        <v>0.01</v>
      </c>
      <c r="S206" s="380">
        <v>4.2000000000000003E-2</v>
      </c>
      <c r="T206" s="380">
        <v>8.9999999999999993E-3</v>
      </c>
      <c r="U206" s="380">
        <v>8.9999999999999993E-3</v>
      </c>
      <c r="V206" s="380">
        <v>1.4999999999999999E-2</v>
      </c>
      <c r="W206" s="380">
        <v>0.01</v>
      </c>
      <c r="X206" s="380">
        <v>0.01</v>
      </c>
      <c r="Y206" s="380">
        <v>1.2999999999999999E-2</v>
      </c>
      <c r="Z206" s="380">
        <v>0.03</v>
      </c>
      <c r="AA206" s="380">
        <v>3.3000000000000002E-2</v>
      </c>
      <c r="AB206" s="380">
        <v>2.5999999999999999E-2</v>
      </c>
      <c r="AC206" s="380">
        <v>2.4E-2</v>
      </c>
      <c r="AD206" s="380">
        <v>0.04</v>
      </c>
      <c r="AE206" s="380">
        <v>3.7999999999999999E-2</v>
      </c>
    </row>
    <row r="207" spans="1:86" x14ac:dyDescent="0.2">
      <c r="A207" s="391" t="s">
        <v>185</v>
      </c>
      <c r="B207" s="380">
        <v>118.303</v>
      </c>
      <c r="C207" s="380">
        <v>122.569</v>
      </c>
      <c r="D207" s="380">
        <v>126.328</v>
      </c>
      <c r="E207" s="380">
        <v>130.58099999999999</v>
      </c>
      <c r="F207" s="380">
        <v>140.435</v>
      </c>
      <c r="G207" s="380">
        <v>147.529</v>
      </c>
      <c r="H207" s="380">
        <v>151.58500000000001</v>
      </c>
      <c r="I207" s="380">
        <v>155.24799999999999</v>
      </c>
      <c r="J207" s="380">
        <v>165.68600000000001</v>
      </c>
      <c r="K207" s="380">
        <v>172.55099999999999</v>
      </c>
      <c r="L207" s="380">
        <v>178.542</v>
      </c>
      <c r="M207" s="380">
        <v>183.501</v>
      </c>
      <c r="N207" s="380">
        <v>193.45500000000001</v>
      </c>
      <c r="O207" s="380">
        <v>201.679</v>
      </c>
      <c r="P207" s="380">
        <v>207.68899999999999</v>
      </c>
      <c r="Q207" s="380">
        <v>211.25299999999999</v>
      </c>
      <c r="R207" s="380">
        <v>211.583</v>
      </c>
      <c r="S207" s="380">
        <v>217.18299999999999</v>
      </c>
      <c r="T207" s="380">
        <v>220.48099999999999</v>
      </c>
      <c r="U207" s="380">
        <v>228.72800000000001</v>
      </c>
      <c r="V207" s="380">
        <v>240.10300000000001</v>
      </c>
      <c r="W207" s="380">
        <v>248.79900000000001</v>
      </c>
      <c r="X207" s="380">
        <v>258.82600000000002</v>
      </c>
      <c r="Y207" s="380">
        <v>274.536</v>
      </c>
      <c r="Z207" s="380">
        <v>290.82100000000003</v>
      </c>
      <c r="AA207" s="380">
        <v>301.96600000000001</v>
      </c>
      <c r="AB207" s="380">
        <v>305.57799999999997</v>
      </c>
      <c r="AC207" s="380">
        <v>320.16000000000003</v>
      </c>
      <c r="AD207" s="380">
        <v>334.28300000000002</v>
      </c>
      <c r="AE207" s="380">
        <v>347.35700000000003</v>
      </c>
    </row>
    <row r="208" spans="1:86" x14ac:dyDescent="0.2">
      <c r="A208" s="391" t="s">
        <v>255</v>
      </c>
      <c r="B208" s="380">
        <v>-26.257999999999999</v>
      </c>
      <c r="C208" s="380">
        <v>-26.696999999999999</v>
      </c>
      <c r="D208" s="380">
        <v>-27.774999999999999</v>
      </c>
      <c r="E208" s="380">
        <v>-27.379000000000001</v>
      </c>
      <c r="F208" s="380">
        <v>-27.95</v>
      </c>
      <c r="G208" s="380">
        <v>-28.484999999999999</v>
      </c>
      <c r="H208" s="380">
        <v>-27.423999999999999</v>
      </c>
      <c r="I208" s="380">
        <v>-24.683</v>
      </c>
      <c r="J208" s="380">
        <v>-25.331</v>
      </c>
      <c r="K208" s="380">
        <v>-26.734000000000002</v>
      </c>
      <c r="L208" s="380">
        <v>-27.096</v>
      </c>
      <c r="M208" s="380">
        <v>-27.265999999999998</v>
      </c>
      <c r="N208" s="380">
        <v>-27.792000000000002</v>
      </c>
      <c r="O208" s="380">
        <v>-28.507999999999999</v>
      </c>
      <c r="P208" s="380">
        <v>-27.03</v>
      </c>
      <c r="Q208" s="380">
        <v>-30.452000000000002</v>
      </c>
      <c r="R208" s="380">
        <v>-30.331</v>
      </c>
      <c r="S208" s="380">
        <v>-33.853999999999999</v>
      </c>
      <c r="T208" s="380">
        <v>-36.853000000000002</v>
      </c>
      <c r="U208" s="380">
        <v>-37.119999999999997</v>
      </c>
      <c r="V208" s="380">
        <v>-36.511000000000003</v>
      </c>
      <c r="W208" s="380">
        <v>-36.759</v>
      </c>
      <c r="X208" s="380">
        <v>-37.847000000000001</v>
      </c>
      <c r="Y208" s="380">
        <v>-37.545999999999999</v>
      </c>
      <c r="Z208" s="380">
        <v>-35.994</v>
      </c>
      <c r="AA208" s="380">
        <v>-36.216000000000001</v>
      </c>
      <c r="AB208" s="380">
        <v>-36.427</v>
      </c>
      <c r="AC208" s="380">
        <v>-35.482999999999997</v>
      </c>
      <c r="AD208" s="380">
        <v>-34.054000000000002</v>
      </c>
      <c r="AE208" s="380">
        <v>-35.015000000000001</v>
      </c>
    </row>
    <row r="209" spans="1:31" x14ac:dyDescent="0.2">
      <c r="A209" s="223" t="s">
        <v>413</v>
      </c>
      <c r="B209" s="380">
        <v>0</v>
      </c>
      <c r="C209" s="380">
        <v>0</v>
      </c>
      <c r="D209" s="380">
        <v>0</v>
      </c>
      <c r="E209" s="380">
        <v>0</v>
      </c>
      <c r="F209" s="380">
        <v>0</v>
      </c>
      <c r="G209" s="380">
        <v>0</v>
      </c>
      <c r="H209" s="380">
        <v>0</v>
      </c>
      <c r="I209" s="380">
        <v>0</v>
      </c>
      <c r="J209" s="380">
        <v>0</v>
      </c>
      <c r="K209" s="380">
        <v>0</v>
      </c>
      <c r="L209" s="380">
        <v>0</v>
      </c>
      <c r="M209" s="380">
        <v>0</v>
      </c>
      <c r="N209" s="380">
        <v>0</v>
      </c>
      <c r="O209" s="380">
        <v>0</v>
      </c>
      <c r="P209" s="380">
        <v>0</v>
      </c>
      <c r="Q209" s="380">
        <v>0</v>
      </c>
      <c r="R209" s="380">
        <v>0</v>
      </c>
      <c r="S209" s="380">
        <v>0</v>
      </c>
      <c r="T209" s="380">
        <v>0</v>
      </c>
      <c r="U209" s="380">
        <v>0</v>
      </c>
      <c r="V209" s="380">
        <v>0</v>
      </c>
      <c r="W209" s="380">
        <v>0</v>
      </c>
      <c r="X209" s="380">
        <v>0</v>
      </c>
      <c r="Y209" s="380">
        <v>0</v>
      </c>
      <c r="Z209" s="380">
        <v>0</v>
      </c>
      <c r="AA209" s="380">
        <v>0</v>
      </c>
      <c r="AB209" s="380">
        <v>0</v>
      </c>
      <c r="AC209" s="380">
        <v>0</v>
      </c>
      <c r="AD209" s="380">
        <v>0</v>
      </c>
      <c r="AE209" s="380">
        <v>0</v>
      </c>
    </row>
    <row r="210" spans="1:31" x14ac:dyDescent="0.2">
      <c r="A210" s="223" t="s">
        <v>195</v>
      </c>
      <c r="B210" s="380">
        <v>0</v>
      </c>
      <c r="C210" s="380">
        <v>0</v>
      </c>
      <c r="D210" s="380">
        <v>0</v>
      </c>
      <c r="E210" s="380">
        <v>0</v>
      </c>
      <c r="F210" s="380">
        <v>0</v>
      </c>
      <c r="G210" s="380">
        <v>0</v>
      </c>
      <c r="H210" s="380">
        <v>0</v>
      </c>
      <c r="I210" s="380">
        <v>0</v>
      </c>
      <c r="J210" s="380">
        <v>0</v>
      </c>
      <c r="K210" s="380">
        <v>0</v>
      </c>
      <c r="L210" s="380">
        <v>0</v>
      </c>
      <c r="M210" s="380">
        <v>0</v>
      </c>
      <c r="N210" s="380">
        <v>0</v>
      </c>
      <c r="O210" s="380">
        <v>0</v>
      </c>
      <c r="P210" s="380">
        <v>0</v>
      </c>
      <c r="Q210" s="380">
        <v>0</v>
      </c>
      <c r="R210" s="380">
        <v>0</v>
      </c>
      <c r="S210" s="380">
        <v>0</v>
      </c>
      <c r="T210" s="380">
        <v>0</v>
      </c>
      <c r="U210" s="380">
        <v>0</v>
      </c>
      <c r="V210" s="380">
        <v>0</v>
      </c>
      <c r="W210" s="380">
        <v>0</v>
      </c>
      <c r="X210" s="380">
        <v>0</v>
      </c>
      <c r="Y210" s="380">
        <v>0</v>
      </c>
      <c r="Z210" s="380">
        <v>0</v>
      </c>
      <c r="AA210" s="380">
        <v>0</v>
      </c>
      <c r="AB210" s="380">
        <v>0</v>
      </c>
      <c r="AC210" s="380">
        <v>0</v>
      </c>
      <c r="AD210" s="380">
        <v>0</v>
      </c>
      <c r="AE210" s="380">
        <v>0</v>
      </c>
    </row>
    <row r="211" spans="1:31" x14ac:dyDescent="0.2">
      <c r="A211" s="223" t="s">
        <v>194</v>
      </c>
      <c r="B211" s="380">
        <v>0.46300000000000002</v>
      </c>
      <c r="C211" s="380">
        <v>0.42799999999999999</v>
      </c>
      <c r="D211" s="380">
        <v>0.57699999999999996</v>
      </c>
      <c r="E211" s="380">
        <v>0.84299999999999997</v>
      </c>
      <c r="F211" s="380">
        <v>0.78600000000000003</v>
      </c>
      <c r="G211" s="380">
        <v>0.73799999999999999</v>
      </c>
      <c r="H211" s="380">
        <v>0.72799999999999998</v>
      </c>
      <c r="I211" s="380">
        <v>0.68700000000000006</v>
      </c>
      <c r="J211" s="380">
        <v>0.71</v>
      </c>
      <c r="K211" s="380">
        <v>0.68799999999999994</v>
      </c>
      <c r="L211" s="380">
        <v>0.65900000000000003</v>
      </c>
      <c r="M211" s="380">
        <v>0.66900000000000004</v>
      </c>
      <c r="N211" s="380">
        <v>0.61899999999999999</v>
      </c>
      <c r="O211" s="380">
        <v>0.91900000000000004</v>
      </c>
      <c r="P211" s="380">
        <v>1.032</v>
      </c>
      <c r="Q211" s="380">
        <v>1.103</v>
      </c>
      <c r="R211" s="380">
        <v>1.052</v>
      </c>
      <c r="S211" s="380">
        <v>1.087</v>
      </c>
      <c r="T211" s="380">
        <v>1.1379999999999999</v>
      </c>
      <c r="U211" s="380">
        <v>1.054</v>
      </c>
      <c r="V211" s="380">
        <v>0.97899999999999998</v>
      </c>
      <c r="W211" s="380">
        <v>0.92900000000000005</v>
      </c>
      <c r="X211" s="380">
        <v>1.3440000000000001</v>
      </c>
      <c r="Y211" s="380">
        <v>1.347</v>
      </c>
      <c r="Z211" s="380">
        <v>1.2470000000000001</v>
      </c>
      <c r="AA211" s="380">
        <v>1.2330000000000001</v>
      </c>
      <c r="AB211" s="380">
        <v>1.1399999999999999</v>
      </c>
      <c r="AC211" s="380">
        <v>1.123</v>
      </c>
      <c r="AD211" s="380">
        <v>1.105</v>
      </c>
      <c r="AE211" s="380">
        <v>1.022</v>
      </c>
    </row>
    <row r="212" spans="1:31" x14ac:dyDescent="0.2">
      <c r="A212" s="31" t="s">
        <v>414</v>
      </c>
      <c r="B212" s="379">
        <v>11.42</v>
      </c>
      <c r="C212" s="379">
        <v>11.208</v>
      </c>
      <c r="D212" s="379">
        <v>11.337999999999999</v>
      </c>
      <c r="E212" s="379">
        <v>11.199</v>
      </c>
      <c r="F212" s="379">
        <v>11.125999999999999</v>
      </c>
      <c r="G212" s="379">
        <v>11.734999999999999</v>
      </c>
      <c r="H212" s="379">
        <v>11.398999999999999</v>
      </c>
      <c r="I212" s="379">
        <v>11.244999999999999</v>
      </c>
      <c r="J212" s="379">
        <v>11.132</v>
      </c>
      <c r="K212" s="379">
        <v>10.994</v>
      </c>
      <c r="L212" s="379">
        <v>10.87</v>
      </c>
      <c r="M212" s="379">
        <v>13.917</v>
      </c>
      <c r="N212" s="379">
        <v>13.468999999999999</v>
      </c>
      <c r="O212" s="379">
        <v>13.257</v>
      </c>
      <c r="P212" s="379">
        <v>13.721</v>
      </c>
      <c r="Q212" s="379">
        <v>14.237</v>
      </c>
      <c r="R212" s="379">
        <v>14.002000000000001</v>
      </c>
      <c r="S212" s="379">
        <v>13.573</v>
      </c>
      <c r="T212" s="379">
        <v>13.472</v>
      </c>
      <c r="U212" s="379">
        <v>13.808999999999999</v>
      </c>
      <c r="V212" s="379">
        <v>13.497</v>
      </c>
      <c r="W212" s="379">
        <v>12.973000000000001</v>
      </c>
      <c r="X212" s="379">
        <v>12.773999999999999</v>
      </c>
      <c r="Y212" s="379">
        <v>12.956</v>
      </c>
      <c r="Z212" s="379">
        <v>12.867000000000001</v>
      </c>
      <c r="AA212" s="379">
        <v>12.44</v>
      </c>
      <c r="AB212" s="379">
        <v>12.452</v>
      </c>
      <c r="AC212" s="379">
        <v>13.021000000000001</v>
      </c>
      <c r="AD212" s="379">
        <v>12.534000000000001</v>
      </c>
      <c r="AE212" s="379">
        <v>12.356</v>
      </c>
    </row>
    <row r="213" spans="1:31" x14ac:dyDescent="0.2">
      <c r="A213" s="31" t="s">
        <v>254</v>
      </c>
      <c r="B213" s="379">
        <v>0</v>
      </c>
      <c r="C213" s="379">
        <v>0</v>
      </c>
      <c r="D213" s="379">
        <v>0</v>
      </c>
      <c r="E213" s="379">
        <v>0</v>
      </c>
      <c r="F213" s="379">
        <v>0</v>
      </c>
      <c r="G213" s="379">
        <v>0</v>
      </c>
      <c r="H213" s="379">
        <v>0</v>
      </c>
      <c r="I213" s="379">
        <v>0</v>
      </c>
      <c r="J213" s="379">
        <v>0</v>
      </c>
      <c r="K213" s="379">
        <v>0</v>
      </c>
      <c r="L213" s="379">
        <v>0</v>
      </c>
      <c r="M213" s="379">
        <v>0</v>
      </c>
      <c r="N213" s="379">
        <v>0</v>
      </c>
      <c r="O213" s="379">
        <v>0</v>
      </c>
      <c r="P213" s="379">
        <v>0</v>
      </c>
      <c r="Q213" s="379">
        <v>0</v>
      </c>
      <c r="R213" s="379">
        <v>0</v>
      </c>
      <c r="S213" s="379">
        <v>0</v>
      </c>
      <c r="T213" s="379">
        <v>0</v>
      </c>
      <c r="U213" s="379">
        <v>0</v>
      </c>
      <c r="V213" s="379">
        <v>0</v>
      </c>
      <c r="W213" s="379">
        <v>0</v>
      </c>
      <c r="X213" s="379">
        <v>0</v>
      </c>
      <c r="Y213" s="379">
        <v>0</v>
      </c>
      <c r="Z213" s="379">
        <v>0</v>
      </c>
      <c r="AA213" s="379">
        <v>0</v>
      </c>
      <c r="AB213" s="379">
        <v>0</v>
      </c>
      <c r="AC213" s="379">
        <v>0</v>
      </c>
      <c r="AD213" s="379">
        <v>0</v>
      </c>
      <c r="AE213" s="379">
        <v>0</v>
      </c>
    </row>
    <row r="214" spans="1:31" x14ac:dyDescent="0.2">
      <c r="A214" s="31" t="s">
        <v>191</v>
      </c>
      <c r="B214" s="379">
        <v>1.2529999999999999</v>
      </c>
      <c r="C214" s="379">
        <v>1.135</v>
      </c>
      <c r="D214" s="379">
        <v>0.73199999999999998</v>
      </c>
      <c r="E214" s="379">
        <v>0.96499999999999997</v>
      </c>
      <c r="F214" s="379">
        <v>1.181</v>
      </c>
      <c r="G214" s="379">
        <v>1.262</v>
      </c>
      <c r="H214" s="379">
        <v>1.046</v>
      </c>
      <c r="I214" s="379">
        <v>1.5189999999999999</v>
      </c>
      <c r="J214" s="379">
        <v>1.1399999999999999</v>
      </c>
      <c r="K214" s="379">
        <v>1.2270000000000001</v>
      </c>
      <c r="L214" s="379">
        <v>1.226</v>
      </c>
      <c r="M214" s="379">
        <v>1.2010000000000001</v>
      </c>
      <c r="N214" s="379">
        <v>2.1019999999999999</v>
      </c>
      <c r="O214" s="379">
        <v>2.0409999999999999</v>
      </c>
      <c r="P214" s="379">
        <v>1.07</v>
      </c>
      <c r="Q214" s="379">
        <v>1.6819999999999999</v>
      </c>
      <c r="R214" s="379">
        <v>2.0920000000000001</v>
      </c>
      <c r="S214" s="379">
        <v>2.4660000000000002</v>
      </c>
      <c r="T214" s="379">
        <v>3.339</v>
      </c>
      <c r="U214" s="379">
        <v>1.702</v>
      </c>
      <c r="V214" s="379">
        <v>1.8089999999999999</v>
      </c>
      <c r="W214" s="379">
        <v>1.6879999999999999</v>
      </c>
      <c r="X214" s="379">
        <v>1.9410000000000001</v>
      </c>
      <c r="Y214" s="379">
        <v>1.538</v>
      </c>
      <c r="Z214" s="379">
        <v>1.7110000000000001</v>
      </c>
      <c r="AA214" s="379">
        <v>1.653</v>
      </c>
      <c r="AB214" s="379">
        <v>3.6989999999999998</v>
      </c>
      <c r="AC214" s="379">
        <v>1.85</v>
      </c>
      <c r="AD214" s="379">
        <v>2.085</v>
      </c>
      <c r="AE214" s="379">
        <v>2.0760000000000001</v>
      </c>
    </row>
    <row r="215" spans="1:31" ht="10.5" x14ac:dyDescent="0.25">
      <c r="A215" s="211" t="s">
        <v>190</v>
      </c>
      <c r="B215" s="381">
        <v>470.95600000000002</v>
      </c>
      <c r="C215" s="381">
        <v>495.77</v>
      </c>
      <c r="D215" s="381">
        <v>516.11500000000001</v>
      </c>
      <c r="E215" s="381">
        <v>525.51300000000003</v>
      </c>
      <c r="F215" s="381">
        <v>525.51400000000001</v>
      </c>
      <c r="G215" s="381">
        <v>552.721</v>
      </c>
      <c r="H215" s="381">
        <v>584.08600000000001</v>
      </c>
      <c r="I215" s="381">
        <v>600.05600000000004</v>
      </c>
      <c r="J215" s="381">
        <v>616.17100000000005</v>
      </c>
      <c r="K215" s="381">
        <v>645.36400000000003</v>
      </c>
      <c r="L215" s="381">
        <v>668.12699999999995</v>
      </c>
      <c r="M215" s="381">
        <v>691.18600000000004</v>
      </c>
      <c r="N215" s="381">
        <v>710.74900000000002</v>
      </c>
      <c r="O215" s="381">
        <v>760.20799999999997</v>
      </c>
      <c r="P215" s="381">
        <v>801.08500000000004</v>
      </c>
      <c r="Q215" s="381">
        <v>800.27</v>
      </c>
      <c r="R215" s="381">
        <v>825.36800000000005</v>
      </c>
      <c r="S215" s="381">
        <v>833.46900000000005</v>
      </c>
      <c r="T215" s="381">
        <v>879.06399999999996</v>
      </c>
      <c r="U215" s="381">
        <v>898.44600000000003</v>
      </c>
      <c r="V215" s="381">
        <v>916.64499999999998</v>
      </c>
      <c r="W215" s="381">
        <v>910.00900000000001</v>
      </c>
      <c r="X215" s="381">
        <v>930.54499999999996</v>
      </c>
      <c r="Y215" s="381">
        <v>930.57399999999996</v>
      </c>
      <c r="Z215" s="381">
        <v>979.43499999999995</v>
      </c>
      <c r="AA215" s="381">
        <v>1035.095</v>
      </c>
      <c r="AB215" s="381">
        <v>1083.6379999999999</v>
      </c>
      <c r="AC215" s="381">
        <v>1098.625</v>
      </c>
      <c r="AD215" s="381">
        <v>1107.134</v>
      </c>
      <c r="AE215" s="381">
        <v>1177.287</v>
      </c>
    </row>
    <row r="216" spans="1:31" x14ac:dyDescent="0.2">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row>
    <row r="217" spans="1:31" ht="10.5" x14ac:dyDescent="0.25">
      <c r="A217" s="219" t="s">
        <v>189</v>
      </c>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row>
    <row r="218" spans="1:31" x14ac:dyDescent="0.2">
      <c r="A218" s="31" t="s">
        <v>419</v>
      </c>
      <c r="B218" s="378">
        <v>4.1260000000000003</v>
      </c>
      <c r="C218" s="378">
        <v>6.5570000000000004</v>
      </c>
      <c r="D218" s="378">
        <v>1.339</v>
      </c>
      <c r="E218" s="378">
        <v>0.83499999999999996</v>
      </c>
      <c r="F218" s="378">
        <v>4.157</v>
      </c>
      <c r="G218" s="378">
        <v>0.82099999999999995</v>
      </c>
      <c r="H218" s="378">
        <v>0.53700000000000003</v>
      </c>
      <c r="I218" s="378">
        <v>0.34300000000000003</v>
      </c>
      <c r="J218" s="378">
        <v>0.75600000000000001</v>
      </c>
      <c r="K218" s="378">
        <v>1.371</v>
      </c>
      <c r="L218" s="378">
        <v>0.39200000000000002</v>
      </c>
      <c r="M218" s="378">
        <v>0.157</v>
      </c>
      <c r="N218" s="378">
        <v>0.78900000000000003</v>
      </c>
      <c r="O218" s="378">
        <v>1.4870000000000001</v>
      </c>
      <c r="P218" s="378">
        <v>0.59399999999999997</v>
      </c>
      <c r="Q218" s="378">
        <v>1.27</v>
      </c>
      <c r="R218" s="378">
        <v>0.66300000000000003</v>
      </c>
      <c r="S218" s="378">
        <v>1.5289999999999999</v>
      </c>
      <c r="T218" s="378">
        <v>1.1719999999999999</v>
      </c>
      <c r="U218" s="378">
        <v>0.42499999999999999</v>
      </c>
      <c r="V218" s="378">
        <v>0.77900000000000003</v>
      </c>
      <c r="W218" s="378">
        <v>0.433</v>
      </c>
      <c r="X218" s="378">
        <v>0.55700000000000005</v>
      </c>
      <c r="Y218" s="378">
        <v>0.59799999999999998</v>
      </c>
      <c r="Z218" s="378">
        <v>40.093000000000004</v>
      </c>
      <c r="AA218" s="378">
        <v>40.231999999999999</v>
      </c>
      <c r="AB218" s="378">
        <v>40.424999999999997</v>
      </c>
      <c r="AC218" s="378">
        <v>40.898000000000003</v>
      </c>
      <c r="AD218" s="378">
        <v>31.119</v>
      </c>
      <c r="AE218" s="378">
        <v>22.11</v>
      </c>
    </row>
    <row r="219" spans="1:31" x14ac:dyDescent="0.2">
      <c r="A219" s="31" t="s">
        <v>0</v>
      </c>
      <c r="B219" s="379">
        <v>397.32900000000001</v>
      </c>
      <c r="C219" s="379">
        <v>422.37</v>
      </c>
      <c r="D219" s="379">
        <v>442.09500000000003</v>
      </c>
      <c r="E219" s="379">
        <v>449.709</v>
      </c>
      <c r="F219" s="379">
        <v>454.15100000000001</v>
      </c>
      <c r="G219" s="379">
        <v>479.09399999999999</v>
      </c>
      <c r="H219" s="379">
        <v>506.67200000000003</v>
      </c>
      <c r="I219" s="379">
        <v>516.89400000000001</v>
      </c>
      <c r="J219" s="379">
        <v>530.64800000000002</v>
      </c>
      <c r="K219" s="379">
        <v>555.83000000000004</v>
      </c>
      <c r="L219" s="379">
        <v>585.851</v>
      </c>
      <c r="M219" s="379">
        <v>598.87800000000004</v>
      </c>
      <c r="N219" s="379">
        <v>599.42600000000004</v>
      </c>
      <c r="O219" s="379">
        <v>648.38699999999994</v>
      </c>
      <c r="P219" s="379">
        <v>685.38499999999999</v>
      </c>
      <c r="Q219" s="379">
        <v>683.09299999999996</v>
      </c>
      <c r="R219" s="379">
        <v>700.65300000000002</v>
      </c>
      <c r="S219" s="379">
        <v>706.49900000000002</v>
      </c>
      <c r="T219" s="379">
        <v>748.31500000000005</v>
      </c>
      <c r="U219" s="379">
        <v>763.68499999999995</v>
      </c>
      <c r="V219" s="379">
        <v>773.05600000000004</v>
      </c>
      <c r="W219" s="379">
        <v>763.43100000000004</v>
      </c>
      <c r="X219" s="379">
        <v>798.79</v>
      </c>
      <c r="Y219" s="379">
        <v>789.54200000000003</v>
      </c>
      <c r="Z219" s="379">
        <v>792.58399999999995</v>
      </c>
      <c r="AA219" s="379">
        <v>841.49900000000002</v>
      </c>
      <c r="AB219" s="379">
        <v>894.24199999999996</v>
      </c>
      <c r="AC219" s="379">
        <v>902.41800000000001</v>
      </c>
      <c r="AD219" s="379">
        <v>912.7</v>
      </c>
      <c r="AE219" s="379">
        <v>971.71900000000005</v>
      </c>
    </row>
    <row r="220" spans="1:31" x14ac:dyDescent="0.2">
      <c r="A220" s="392" t="s">
        <v>187</v>
      </c>
      <c r="B220" s="379">
        <v>80.338999999999999</v>
      </c>
      <c r="C220" s="379">
        <v>94.084999999999994</v>
      </c>
      <c r="D220" s="379">
        <v>101.93600000000001</v>
      </c>
      <c r="E220" s="379">
        <v>96.644000000000005</v>
      </c>
      <c r="F220" s="379">
        <v>95.058999999999997</v>
      </c>
      <c r="G220" s="379">
        <v>105.879</v>
      </c>
      <c r="H220" s="379">
        <v>122.98099999999999</v>
      </c>
      <c r="I220" s="379">
        <v>114.309</v>
      </c>
      <c r="J220" s="379">
        <v>120.73699999999999</v>
      </c>
      <c r="K220" s="379">
        <v>134.66</v>
      </c>
      <c r="L220" s="379">
        <v>154.828</v>
      </c>
      <c r="M220" s="379">
        <v>153.429</v>
      </c>
      <c r="N220" s="379">
        <v>147.274</v>
      </c>
      <c r="O220" s="379">
        <v>175.136</v>
      </c>
      <c r="P220" s="379">
        <v>196.81800000000001</v>
      </c>
      <c r="Q220" s="379">
        <v>192.19900000000001</v>
      </c>
      <c r="R220" s="379">
        <v>192.48500000000001</v>
      </c>
      <c r="S220" s="379">
        <v>188.589</v>
      </c>
      <c r="T220" s="379">
        <v>196.47499999999999</v>
      </c>
      <c r="U220" s="379">
        <v>193.655</v>
      </c>
      <c r="V220" s="379">
        <v>199.398</v>
      </c>
      <c r="W220" s="379">
        <v>175.50299999999999</v>
      </c>
      <c r="X220" s="379">
        <v>183.57599999999999</v>
      </c>
      <c r="Y220" s="379">
        <v>172.73500000000001</v>
      </c>
      <c r="Z220" s="379">
        <v>177.00399999999999</v>
      </c>
      <c r="AA220" s="379">
        <v>203.74700000000001</v>
      </c>
      <c r="AB220" s="379">
        <v>233.57499999999999</v>
      </c>
      <c r="AC220" s="379">
        <v>229.06399999999999</v>
      </c>
      <c r="AD220" s="379">
        <v>232.34800000000001</v>
      </c>
      <c r="AE220" s="379">
        <v>255.56700000000001</v>
      </c>
    </row>
    <row r="221" spans="1:31" x14ac:dyDescent="0.2">
      <c r="A221" s="392" t="s">
        <v>186</v>
      </c>
      <c r="B221" s="379">
        <v>3.9489999999999998</v>
      </c>
      <c r="C221" s="379">
        <v>3.44</v>
      </c>
      <c r="D221" s="379">
        <v>4.2210000000000001</v>
      </c>
      <c r="E221" s="379">
        <v>6.7610000000000001</v>
      </c>
      <c r="F221" s="379">
        <v>8.4269999999999996</v>
      </c>
      <c r="G221" s="379">
        <v>9.8840000000000003</v>
      </c>
      <c r="H221" s="379">
        <v>9.3629999999999995</v>
      </c>
      <c r="I221" s="379">
        <v>11.606999999999999</v>
      </c>
      <c r="J221" s="379">
        <v>10.667</v>
      </c>
      <c r="K221" s="379">
        <v>10.173999999999999</v>
      </c>
      <c r="L221" s="379">
        <v>10.02</v>
      </c>
      <c r="M221" s="379">
        <v>9.9359999999999999</v>
      </c>
      <c r="N221" s="379">
        <v>11.903</v>
      </c>
      <c r="O221" s="379">
        <v>13.361000000000001</v>
      </c>
      <c r="P221" s="379">
        <v>12.021000000000001</v>
      </c>
      <c r="Q221" s="379">
        <v>11.727</v>
      </c>
      <c r="R221" s="379">
        <v>14.397</v>
      </c>
      <c r="S221" s="379">
        <v>14.112</v>
      </c>
      <c r="T221" s="379">
        <v>10.914999999999999</v>
      </c>
      <c r="U221" s="379">
        <v>11.191000000000001</v>
      </c>
      <c r="V221" s="379">
        <v>10.814</v>
      </c>
      <c r="W221" s="379">
        <v>10.462</v>
      </c>
      <c r="X221" s="379">
        <v>11.503</v>
      </c>
      <c r="Y221" s="379">
        <v>13.193</v>
      </c>
      <c r="Z221" s="379">
        <v>12.462</v>
      </c>
      <c r="AA221" s="379">
        <v>13.484</v>
      </c>
      <c r="AB221" s="379">
        <v>12.266</v>
      </c>
      <c r="AC221" s="379">
        <v>12.936999999999999</v>
      </c>
      <c r="AD221" s="379">
        <v>22.11</v>
      </c>
      <c r="AE221" s="379">
        <v>30.568000000000001</v>
      </c>
    </row>
    <row r="222" spans="1:31" x14ac:dyDescent="0.2">
      <c r="A222" s="392" t="s">
        <v>185</v>
      </c>
      <c r="B222" s="379">
        <v>313.041</v>
      </c>
      <c r="C222" s="379">
        <v>324.84500000000003</v>
      </c>
      <c r="D222" s="379">
        <v>335.93799999999999</v>
      </c>
      <c r="E222" s="379">
        <v>346.30399999999997</v>
      </c>
      <c r="F222" s="379">
        <v>350.66500000000002</v>
      </c>
      <c r="G222" s="379">
        <v>363.33100000000002</v>
      </c>
      <c r="H222" s="379">
        <v>374.32799999999997</v>
      </c>
      <c r="I222" s="379">
        <v>390.97800000000001</v>
      </c>
      <c r="J222" s="379">
        <v>399.24400000000003</v>
      </c>
      <c r="K222" s="379">
        <v>410.99599999999998</v>
      </c>
      <c r="L222" s="379">
        <v>421.00299999999999</v>
      </c>
      <c r="M222" s="379">
        <v>435.51299999999998</v>
      </c>
      <c r="N222" s="379">
        <v>440.24900000000002</v>
      </c>
      <c r="O222" s="379">
        <v>459.89</v>
      </c>
      <c r="P222" s="379">
        <v>476.54599999999999</v>
      </c>
      <c r="Q222" s="379">
        <v>479.16699999999997</v>
      </c>
      <c r="R222" s="379">
        <v>493.77100000000002</v>
      </c>
      <c r="S222" s="379">
        <v>503.798</v>
      </c>
      <c r="T222" s="379">
        <v>540.92499999999995</v>
      </c>
      <c r="U222" s="379">
        <v>558.83900000000006</v>
      </c>
      <c r="V222" s="379">
        <v>562.84400000000005</v>
      </c>
      <c r="W222" s="379">
        <v>577.46600000000001</v>
      </c>
      <c r="X222" s="379">
        <v>603.71100000000001</v>
      </c>
      <c r="Y222" s="379">
        <v>603.61400000000003</v>
      </c>
      <c r="Z222" s="379">
        <v>603.11800000000005</v>
      </c>
      <c r="AA222" s="379">
        <v>624.26800000000003</v>
      </c>
      <c r="AB222" s="379">
        <v>648.40099999999995</v>
      </c>
      <c r="AC222" s="379">
        <v>660.41700000000003</v>
      </c>
      <c r="AD222" s="379">
        <v>658.24199999999996</v>
      </c>
      <c r="AE222" s="379">
        <v>685.58399999999995</v>
      </c>
    </row>
    <row r="223" spans="1:31" x14ac:dyDescent="0.2">
      <c r="A223" s="31" t="s">
        <v>184</v>
      </c>
      <c r="B223" s="379">
        <v>0.108</v>
      </c>
      <c r="C223" s="379">
        <v>8.1000000000000003E-2</v>
      </c>
      <c r="D223" s="379">
        <v>0.26200000000000001</v>
      </c>
      <c r="E223" s="379">
        <v>0.29799999999999999</v>
      </c>
      <c r="F223" s="379">
        <v>0.35</v>
      </c>
      <c r="G223" s="379">
        <v>0.34399999999999997</v>
      </c>
      <c r="H223" s="379">
        <v>7.6999999999999999E-2</v>
      </c>
      <c r="I223" s="379">
        <v>7.2999999999999995E-2</v>
      </c>
      <c r="J223" s="379">
        <v>6.8000000000000005E-2</v>
      </c>
      <c r="K223" s="379">
        <v>6.3E-2</v>
      </c>
      <c r="L223" s="379">
        <v>5.8000000000000003E-2</v>
      </c>
      <c r="M223" s="379">
        <v>5.2999999999999999E-2</v>
      </c>
      <c r="N223" s="379">
        <v>4.8000000000000001E-2</v>
      </c>
      <c r="O223" s="379">
        <v>4.2999999999999997E-2</v>
      </c>
      <c r="P223" s="379">
        <v>3.7999999999999999E-2</v>
      </c>
      <c r="Q223" s="379">
        <v>1.6E-2</v>
      </c>
      <c r="R223" s="379">
        <v>1.2E-2</v>
      </c>
      <c r="S223" s="379">
        <v>8.0000000000000002E-3</v>
      </c>
      <c r="T223" s="379">
        <v>4.0000000000000001E-3</v>
      </c>
      <c r="U223" s="379">
        <v>0</v>
      </c>
      <c r="V223" s="379">
        <v>0</v>
      </c>
      <c r="W223" s="379">
        <v>0</v>
      </c>
      <c r="X223" s="379">
        <v>0</v>
      </c>
      <c r="Y223" s="379">
        <v>0</v>
      </c>
      <c r="Z223" s="379">
        <v>0</v>
      </c>
      <c r="AA223" s="379">
        <v>0</v>
      </c>
      <c r="AB223" s="379">
        <v>0</v>
      </c>
      <c r="AC223" s="379">
        <v>0</v>
      </c>
      <c r="AD223" s="379">
        <v>0</v>
      </c>
      <c r="AE223" s="379">
        <v>9.9920000000000009</v>
      </c>
    </row>
    <row r="224" spans="1:31" x14ac:dyDescent="0.2">
      <c r="A224" s="31" t="s">
        <v>183</v>
      </c>
      <c r="B224" s="379">
        <v>0</v>
      </c>
      <c r="C224" s="379">
        <v>0</v>
      </c>
      <c r="D224" s="379">
        <v>0</v>
      </c>
      <c r="E224" s="379">
        <v>0</v>
      </c>
      <c r="F224" s="379">
        <v>0</v>
      </c>
      <c r="G224" s="379">
        <v>0</v>
      </c>
      <c r="H224" s="379">
        <v>0</v>
      </c>
      <c r="I224" s="379">
        <v>0</v>
      </c>
      <c r="J224" s="379">
        <v>0</v>
      </c>
      <c r="K224" s="379">
        <v>0</v>
      </c>
      <c r="L224" s="379">
        <v>0</v>
      </c>
      <c r="M224" s="379">
        <v>0</v>
      </c>
      <c r="N224" s="379">
        <v>15.007999999999999</v>
      </c>
      <c r="O224" s="379">
        <v>15.198</v>
      </c>
      <c r="P224" s="379">
        <v>15.01</v>
      </c>
      <c r="Q224" s="379">
        <v>15.198</v>
      </c>
      <c r="R224" s="379">
        <v>15.004</v>
      </c>
      <c r="S224" s="379">
        <v>15.194000000000001</v>
      </c>
      <c r="T224" s="379">
        <v>15.007999999999999</v>
      </c>
      <c r="U224" s="379">
        <v>15.194000000000001</v>
      </c>
      <c r="V224" s="379">
        <v>15.006</v>
      </c>
      <c r="W224" s="379">
        <v>15.196</v>
      </c>
      <c r="X224" s="379">
        <v>15.007999999999999</v>
      </c>
      <c r="Y224" s="379">
        <v>15.194000000000001</v>
      </c>
      <c r="Z224" s="379">
        <v>15.007999999999999</v>
      </c>
      <c r="AA224" s="379">
        <v>15.198</v>
      </c>
      <c r="AB224" s="379">
        <v>15.01</v>
      </c>
      <c r="AC224" s="379">
        <v>15.2</v>
      </c>
      <c r="AD224" s="379">
        <v>15.007999999999999</v>
      </c>
      <c r="AE224" s="379">
        <v>15.198</v>
      </c>
    </row>
    <row r="225" spans="1:57" x14ac:dyDescent="0.2">
      <c r="A225" s="31" t="s">
        <v>372</v>
      </c>
      <c r="B225" s="379">
        <v>0</v>
      </c>
      <c r="C225" s="379">
        <v>0</v>
      </c>
      <c r="D225" s="379">
        <v>0</v>
      </c>
      <c r="E225" s="379">
        <v>0</v>
      </c>
      <c r="F225" s="379">
        <v>0</v>
      </c>
      <c r="G225" s="379">
        <v>0</v>
      </c>
      <c r="H225" s="379">
        <v>0</v>
      </c>
      <c r="I225" s="379">
        <v>0</v>
      </c>
      <c r="J225" s="379">
        <v>0</v>
      </c>
      <c r="K225" s="379">
        <v>0</v>
      </c>
      <c r="L225" s="379">
        <v>0</v>
      </c>
      <c r="M225" s="379">
        <v>0</v>
      </c>
      <c r="N225" s="379">
        <v>0</v>
      </c>
      <c r="O225" s="379">
        <v>0</v>
      </c>
      <c r="P225" s="379">
        <v>0</v>
      </c>
      <c r="Q225" s="379">
        <v>0</v>
      </c>
      <c r="R225" s="379">
        <v>0</v>
      </c>
      <c r="S225" s="379">
        <v>0</v>
      </c>
      <c r="T225" s="379">
        <v>0</v>
      </c>
      <c r="U225" s="379">
        <v>0</v>
      </c>
      <c r="V225" s="379">
        <v>0</v>
      </c>
      <c r="W225" s="379">
        <v>0</v>
      </c>
      <c r="X225" s="379">
        <v>0</v>
      </c>
      <c r="Y225" s="379">
        <v>0</v>
      </c>
      <c r="Z225" s="379">
        <v>0</v>
      </c>
      <c r="AA225" s="379">
        <v>0</v>
      </c>
      <c r="AB225" s="379">
        <v>0</v>
      </c>
      <c r="AC225" s="379">
        <v>0</v>
      </c>
      <c r="AD225" s="379">
        <v>0</v>
      </c>
      <c r="AE225" s="379">
        <v>0</v>
      </c>
    </row>
    <row r="226" spans="1:57" x14ac:dyDescent="0.2">
      <c r="A226" s="393" t="s">
        <v>182</v>
      </c>
      <c r="B226" s="385">
        <v>12.343999999999999</v>
      </c>
      <c r="C226" s="385">
        <v>6.5910000000000002</v>
      </c>
      <c r="D226" s="385">
        <v>9.5739999999999998</v>
      </c>
      <c r="E226" s="385">
        <v>7.3470000000000004</v>
      </c>
      <c r="F226" s="385">
        <v>6.2629999999999999</v>
      </c>
      <c r="G226" s="385">
        <v>8.6989999999999998</v>
      </c>
      <c r="H226" s="385">
        <v>10.095000000000001</v>
      </c>
      <c r="I226" s="385">
        <v>11.242000000000001</v>
      </c>
      <c r="J226" s="385">
        <v>19.672000000000001</v>
      </c>
      <c r="K226" s="385">
        <v>19.341999999999999</v>
      </c>
      <c r="L226" s="385">
        <v>10.039999999999999</v>
      </c>
      <c r="M226" s="385">
        <v>15.163</v>
      </c>
      <c r="N226" s="385">
        <v>21.215</v>
      </c>
      <c r="O226" s="385">
        <v>15.157999999999999</v>
      </c>
      <c r="P226" s="385">
        <v>15.131</v>
      </c>
      <c r="Q226" s="385">
        <v>13.196999999999999</v>
      </c>
      <c r="R226" s="385">
        <v>16.091999999999999</v>
      </c>
      <c r="S226" s="385">
        <v>14.664999999999999</v>
      </c>
      <c r="T226" s="385">
        <v>16.23</v>
      </c>
      <c r="U226" s="385">
        <v>14.824</v>
      </c>
      <c r="V226" s="385">
        <v>17.024999999999999</v>
      </c>
      <c r="W226" s="385">
        <v>14.036</v>
      </c>
      <c r="X226" s="385">
        <v>17.334</v>
      </c>
      <c r="Y226" s="385">
        <v>18.808</v>
      </c>
      <c r="Z226" s="385">
        <v>16.558</v>
      </c>
      <c r="AA226" s="385">
        <v>14.992000000000001</v>
      </c>
      <c r="AB226" s="385">
        <v>20.117000000000001</v>
      </c>
      <c r="AC226" s="385">
        <v>17.814</v>
      </c>
      <c r="AD226" s="385">
        <v>15.898999999999999</v>
      </c>
      <c r="AE226" s="385">
        <v>17.324000000000002</v>
      </c>
    </row>
    <row r="227" spans="1:57" ht="10.5" x14ac:dyDescent="0.25">
      <c r="A227" s="214" t="s">
        <v>181</v>
      </c>
      <c r="B227" s="387">
        <v>413.90699999999998</v>
      </c>
      <c r="C227" s="387">
        <v>435.59899999999999</v>
      </c>
      <c r="D227" s="387">
        <v>453.27</v>
      </c>
      <c r="E227" s="387">
        <v>458.18900000000002</v>
      </c>
      <c r="F227" s="387">
        <v>464.92099999999999</v>
      </c>
      <c r="G227" s="387">
        <v>488.95800000000003</v>
      </c>
      <c r="H227" s="387">
        <v>517.38099999999997</v>
      </c>
      <c r="I227" s="387">
        <v>528.55200000000002</v>
      </c>
      <c r="J227" s="387">
        <v>551.14400000000001</v>
      </c>
      <c r="K227" s="387">
        <v>576.60599999999999</v>
      </c>
      <c r="L227" s="387">
        <v>596.34100000000001</v>
      </c>
      <c r="M227" s="387">
        <v>614.25099999999998</v>
      </c>
      <c r="N227" s="387">
        <v>636.48599999999999</v>
      </c>
      <c r="O227" s="387">
        <v>680.27300000000002</v>
      </c>
      <c r="P227" s="387">
        <v>716.15800000000002</v>
      </c>
      <c r="Q227" s="387">
        <v>712.77499999999998</v>
      </c>
      <c r="R227" s="387">
        <v>732.42399999999998</v>
      </c>
      <c r="S227" s="387">
        <v>737.89499999999998</v>
      </c>
      <c r="T227" s="387">
        <v>780.72900000000004</v>
      </c>
      <c r="U227" s="387">
        <v>794.12800000000004</v>
      </c>
      <c r="V227" s="387">
        <v>805.86599999999999</v>
      </c>
      <c r="W227" s="387">
        <v>793.096</v>
      </c>
      <c r="X227" s="387">
        <v>831.68899999999996</v>
      </c>
      <c r="Y227" s="387">
        <v>824.14200000000005</v>
      </c>
      <c r="Z227" s="387">
        <v>864.24300000000005</v>
      </c>
      <c r="AA227" s="387">
        <v>911.92100000000005</v>
      </c>
      <c r="AB227" s="387">
        <v>969.79399999999998</v>
      </c>
      <c r="AC227" s="387">
        <v>976.32600000000002</v>
      </c>
      <c r="AD227" s="387">
        <v>974.726</v>
      </c>
      <c r="AE227" s="387">
        <v>1036.3430000000001</v>
      </c>
    </row>
    <row r="228" spans="1:57" ht="10.5" x14ac:dyDescent="0.25">
      <c r="A228" s="211" t="s">
        <v>179</v>
      </c>
      <c r="B228" s="381">
        <v>57.048999999999999</v>
      </c>
      <c r="C228" s="381">
        <v>60.170999999999999</v>
      </c>
      <c r="D228" s="381">
        <v>62.844999999999999</v>
      </c>
      <c r="E228" s="381">
        <v>67.323999999999998</v>
      </c>
      <c r="F228" s="381">
        <v>60.593000000000004</v>
      </c>
      <c r="G228" s="381">
        <v>63.762999999999998</v>
      </c>
      <c r="H228" s="381">
        <v>66.704999999999998</v>
      </c>
      <c r="I228" s="381">
        <v>71.504000000000005</v>
      </c>
      <c r="J228" s="381">
        <v>65.027000000000001</v>
      </c>
      <c r="K228" s="381">
        <v>68.757999999999996</v>
      </c>
      <c r="L228" s="381">
        <v>71.786000000000001</v>
      </c>
      <c r="M228" s="381">
        <v>76.935000000000002</v>
      </c>
      <c r="N228" s="381">
        <v>74.263000000000005</v>
      </c>
      <c r="O228" s="381">
        <v>79.935000000000002</v>
      </c>
      <c r="P228" s="381">
        <v>84.927000000000007</v>
      </c>
      <c r="Q228" s="381">
        <v>87.495999999999995</v>
      </c>
      <c r="R228" s="381">
        <v>92.944000000000003</v>
      </c>
      <c r="S228" s="381">
        <v>95.573999999999998</v>
      </c>
      <c r="T228" s="381">
        <v>98.334999999999994</v>
      </c>
      <c r="U228" s="381">
        <v>104.318</v>
      </c>
      <c r="V228" s="381">
        <v>110.779</v>
      </c>
      <c r="W228" s="381">
        <v>116.913</v>
      </c>
      <c r="X228" s="381">
        <v>98.855999999999995</v>
      </c>
      <c r="Y228" s="381">
        <v>106.432</v>
      </c>
      <c r="Z228" s="381">
        <v>115.19199999999999</v>
      </c>
      <c r="AA228" s="381">
        <v>123.17400000000001</v>
      </c>
      <c r="AB228" s="381">
        <v>113.84399999999999</v>
      </c>
      <c r="AC228" s="381">
        <v>122.29900000000001</v>
      </c>
      <c r="AD228" s="381">
        <v>132.40799999999999</v>
      </c>
      <c r="AE228" s="381">
        <v>140.94399999999999</v>
      </c>
    </row>
    <row r="229" spans="1:57" ht="10.5" x14ac:dyDescent="0.25">
      <c r="A229" s="211" t="s">
        <v>178</v>
      </c>
      <c r="B229" s="381">
        <v>470.95600000000002</v>
      </c>
      <c r="C229" s="381">
        <v>495.77</v>
      </c>
      <c r="D229" s="381">
        <v>516.11500000000001</v>
      </c>
      <c r="E229" s="381">
        <v>525.51300000000003</v>
      </c>
      <c r="F229" s="381">
        <v>525.51400000000001</v>
      </c>
      <c r="G229" s="381">
        <v>552.721</v>
      </c>
      <c r="H229" s="381">
        <v>584.08600000000001</v>
      </c>
      <c r="I229" s="381">
        <v>600.05600000000004</v>
      </c>
      <c r="J229" s="381">
        <v>616.17100000000005</v>
      </c>
      <c r="K229" s="381">
        <v>645.36400000000003</v>
      </c>
      <c r="L229" s="381">
        <v>668.12699999999995</v>
      </c>
      <c r="M229" s="381">
        <v>691.18600000000004</v>
      </c>
      <c r="N229" s="381">
        <v>710.74900000000002</v>
      </c>
      <c r="O229" s="381">
        <v>760.20799999999997</v>
      </c>
      <c r="P229" s="381">
        <v>801.08500000000004</v>
      </c>
      <c r="Q229" s="381">
        <v>800.27099999999996</v>
      </c>
      <c r="R229" s="381">
        <v>825.36800000000005</v>
      </c>
      <c r="S229" s="381">
        <v>833.46900000000005</v>
      </c>
      <c r="T229" s="381">
        <v>879.06399999999996</v>
      </c>
      <c r="U229" s="381">
        <v>898.44600000000003</v>
      </c>
      <c r="V229" s="381">
        <v>916.64499999999998</v>
      </c>
      <c r="W229" s="381">
        <v>910.00900000000001</v>
      </c>
      <c r="X229" s="381">
        <v>930.54499999999996</v>
      </c>
      <c r="Y229" s="381">
        <v>930.57399999999996</v>
      </c>
      <c r="Z229" s="381">
        <v>979.43499999999995</v>
      </c>
      <c r="AA229" s="381">
        <v>1035.095</v>
      </c>
      <c r="AB229" s="381">
        <v>1083.6379999999999</v>
      </c>
      <c r="AC229" s="381">
        <v>1098.625</v>
      </c>
      <c r="AD229" s="381">
        <v>1107.134</v>
      </c>
      <c r="AE229" s="381">
        <v>1177.287</v>
      </c>
    </row>
    <row r="230" spans="1:57" x14ac:dyDescent="0.2">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row>
    <row r="232" spans="1:57" ht="25.5" customHeight="1" x14ac:dyDescent="0.2">
      <c r="A232" s="259" t="s">
        <v>349</v>
      </c>
      <c r="B232" s="231" t="s">
        <v>14</v>
      </c>
      <c r="C232" s="231" t="s">
        <v>15</v>
      </c>
      <c r="D232" s="231" t="s">
        <v>16</v>
      </c>
      <c r="E232" s="231" t="s">
        <v>17</v>
      </c>
      <c r="F232" s="231" t="s">
        <v>18</v>
      </c>
      <c r="G232" s="231" t="s">
        <v>19</v>
      </c>
      <c r="H232" s="231" t="s">
        <v>20</v>
      </c>
      <c r="I232" s="231" t="s">
        <v>21</v>
      </c>
      <c r="J232" s="231" t="s">
        <v>22</v>
      </c>
      <c r="K232" s="231" t="s">
        <v>23</v>
      </c>
      <c r="L232" s="233" t="s">
        <v>24</v>
      </c>
      <c r="M232" s="228" t="s">
        <v>39</v>
      </c>
      <c r="N232" s="228" t="s">
        <v>41</v>
      </c>
      <c r="O232" s="228" t="s">
        <v>43</v>
      </c>
      <c r="P232" s="228" t="s">
        <v>110</v>
      </c>
      <c r="Q232" s="228" t="s">
        <v>113</v>
      </c>
      <c r="R232" s="228" t="s">
        <v>118</v>
      </c>
      <c r="S232" s="228" t="s">
        <v>120</v>
      </c>
      <c r="T232" s="228" t="s">
        <v>136</v>
      </c>
      <c r="U232" s="260" t="s">
        <v>296</v>
      </c>
      <c r="V232" s="228" t="s">
        <v>315</v>
      </c>
      <c r="W232" s="228" t="s">
        <v>319</v>
      </c>
      <c r="X232" s="228" t="s">
        <v>321</v>
      </c>
      <c r="Y232" s="228" t="s">
        <v>337</v>
      </c>
      <c r="Z232" s="228" t="s">
        <v>355</v>
      </c>
      <c r="AA232" s="228" t="s">
        <v>364</v>
      </c>
      <c r="AB232" s="228" t="s">
        <v>368</v>
      </c>
      <c r="AC232" s="228" t="s">
        <v>373</v>
      </c>
      <c r="AD232" s="228" t="s">
        <v>378</v>
      </c>
      <c r="AE232" s="228" t="s">
        <v>400</v>
      </c>
    </row>
    <row r="233" spans="1:57" ht="10.5" x14ac:dyDescent="0.25">
      <c r="A233" s="256" t="s">
        <v>207</v>
      </c>
      <c r="B233" s="224"/>
      <c r="C233" s="224"/>
      <c r="D233" s="224"/>
      <c r="E233" s="224"/>
      <c r="F233" s="224"/>
      <c r="G233" s="224"/>
      <c r="H233" s="224"/>
      <c r="I233" s="224"/>
      <c r="J233" s="224"/>
      <c r="K233" s="224"/>
      <c r="L233" s="224"/>
      <c r="M233" s="224"/>
      <c r="N233" s="224"/>
      <c r="O233" s="224"/>
      <c r="P233" s="224"/>
      <c r="Q233" s="224"/>
      <c r="R233" s="224"/>
      <c r="S233" s="224"/>
      <c r="T233" s="224"/>
      <c r="U233" s="257"/>
      <c r="V233" s="257"/>
      <c r="W233" s="257"/>
      <c r="X233" s="257"/>
      <c r="Y233" s="257"/>
      <c r="Z233" s="257"/>
      <c r="AA233" s="257"/>
      <c r="AB233" s="257"/>
      <c r="AC233" s="257"/>
      <c r="AD233" s="257"/>
      <c r="AE233" s="257"/>
    </row>
    <row r="234" spans="1:57" ht="20" x14ac:dyDescent="0.2">
      <c r="A234" s="137" t="s">
        <v>417</v>
      </c>
      <c r="B234" s="394" t="s">
        <v>40</v>
      </c>
      <c r="C234" s="394" t="s">
        <v>40</v>
      </c>
      <c r="D234" s="394" t="s">
        <v>40</v>
      </c>
      <c r="E234" s="394" t="s">
        <v>40</v>
      </c>
      <c r="F234" s="394" t="s">
        <v>40</v>
      </c>
      <c r="G234" s="394" t="s">
        <v>40</v>
      </c>
      <c r="H234" s="394" t="s">
        <v>40</v>
      </c>
      <c r="I234" s="394" t="s">
        <v>40</v>
      </c>
      <c r="J234" s="394" t="s">
        <v>40</v>
      </c>
      <c r="K234" s="394" t="s">
        <v>40</v>
      </c>
      <c r="L234" s="394" t="s">
        <v>40</v>
      </c>
      <c r="M234" s="394" t="s">
        <v>40</v>
      </c>
      <c r="N234" s="394" t="s">
        <v>40</v>
      </c>
      <c r="O234" s="394" t="s">
        <v>40</v>
      </c>
      <c r="P234" s="394" t="s">
        <v>40</v>
      </c>
      <c r="Q234" s="394" t="s">
        <v>40</v>
      </c>
      <c r="R234" s="394" t="s">
        <v>40</v>
      </c>
      <c r="S234" s="394" t="s">
        <v>40</v>
      </c>
      <c r="T234" s="394" t="s">
        <v>40</v>
      </c>
      <c r="U234" s="379">
        <v>869.48699999999997</v>
      </c>
      <c r="V234" s="379">
        <v>876.21299999999997</v>
      </c>
      <c r="W234" s="379">
        <v>913.73599999999999</v>
      </c>
      <c r="X234" s="379">
        <v>834.78599999999994</v>
      </c>
      <c r="Y234" s="379">
        <v>735.05499999999995</v>
      </c>
      <c r="Z234" s="379">
        <v>811.42700000000002</v>
      </c>
      <c r="AA234" s="379">
        <v>809.85599999999999</v>
      </c>
      <c r="AB234" s="379">
        <v>761.46699999999998</v>
      </c>
      <c r="AC234" s="379">
        <v>830.47500000000002</v>
      </c>
      <c r="AD234" s="379">
        <v>912.28700000000003</v>
      </c>
      <c r="AE234" s="379">
        <v>811.71799999999996</v>
      </c>
      <c r="AF234" s="169"/>
      <c r="AG234" s="169"/>
      <c r="AH234" s="169"/>
      <c r="AI234" s="124"/>
      <c r="AJ234" s="124"/>
      <c r="AK234" s="124"/>
      <c r="AL234" s="124"/>
      <c r="AM234" s="124"/>
      <c r="AN234" s="169"/>
      <c r="AP234" s="169"/>
      <c r="AQ234" s="169"/>
      <c r="AR234" s="169"/>
      <c r="AS234" s="124"/>
      <c r="AT234" s="169"/>
      <c r="AV234" s="169"/>
      <c r="AW234" s="169"/>
      <c r="AX234" s="169"/>
      <c r="AY234" s="169"/>
      <c r="AZ234" s="169"/>
      <c r="BB234" s="169"/>
      <c r="BC234" s="169"/>
      <c r="BD234" s="169"/>
      <c r="BE234" s="169"/>
    </row>
    <row r="235" spans="1:57" x14ac:dyDescent="0.2">
      <c r="A235" s="308" t="s">
        <v>205</v>
      </c>
      <c r="B235" s="394" t="s">
        <v>40</v>
      </c>
      <c r="C235" s="394" t="s">
        <v>40</v>
      </c>
      <c r="D235" s="394" t="s">
        <v>40</v>
      </c>
      <c r="E235" s="394" t="s">
        <v>40</v>
      </c>
      <c r="F235" s="394" t="s">
        <v>40</v>
      </c>
      <c r="G235" s="394" t="s">
        <v>40</v>
      </c>
      <c r="H235" s="394" t="s">
        <v>40</v>
      </c>
      <c r="I235" s="394" t="s">
        <v>40</v>
      </c>
      <c r="J235" s="394" t="s">
        <v>40</v>
      </c>
      <c r="K235" s="394" t="s">
        <v>40</v>
      </c>
      <c r="L235" s="394" t="s">
        <v>40</v>
      </c>
      <c r="M235" s="394" t="s">
        <v>40</v>
      </c>
      <c r="N235" s="394" t="s">
        <v>40</v>
      </c>
      <c r="O235" s="394" t="s">
        <v>40</v>
      </c>
      <c r="P235" s="394" t="s">
        <v>40</v>
      </c>
      <c r="Q235" s="394" t="s">
        <v>40</v>
      </c>
      <c r="R235" s="394" t="s">
        <v>40</v>
      </c>
      <c r="S235" s="394" t="s">
        <v>40</v>
      </c>
      <c r="T235" s="394" t="s">
        <v>40</v>
      </c>
      <c r="U235" s="379">
        <v>1221.232</v>
      </c>
      <c r="V235" s="379">
        <v>1253.5309999999999</v>
      </c>
      <c r="W235" s="379">
        <v>1260.538</v>
      </c>
      <c r="X235" s="379">
        <v>1291.8399999999999</v>
      </c>
      <c r="Y235" s="379">
        <v>1181.2159999999999</v>
      </c>
      <c r="Z235" s="379">
        <v>1054.1969999999999</v>
      </c>
      <c r="AA235" s="379">
        <v>1030.3579999999999</v>
      </c>
      <c r="AB235" s="379">
        <v>1039.1400000000001</v>
      </c>
      <c r="AC235" s="379">
        <v>824.92899999999997</v>
      </c>
      <c r="AD235" s="379">
        <v>813.01900000000001</v>
      </c>
      <c r="AE235" s="379">
        <v>769.16600000000005</v>
      </c>
      <c r="AF235" s="169"/>
      <c r="AG235" s="169"/>
      <c r="AH235" s="169"/>
      <c r="AI235" s="124"/>
      <c r="AJ235" s="124"/>
      <c r="AK235" s="124"/>
      <c r="AL235" s="124"/>
      <c r="AM235" s="124"/>
      <c r="AN235" s="169"/>
      <c r="AP235" s="169"/>
      <c r="AQ235" s="169"/>
      <c r="AR235" s="169"/>
      <c r="AS235" s="124"/>
      <c r="AT235" s="169"/>
      <c r="AV235" s="169"/>
      <c r="AW235" s="169"/>
      <c r="AX235" s="169"/>
      <c r="AY235" s="169"/>
      <c r="AZ235" s="169"/>
      <c r="BB235" s="169"/>
      <c r="BC235" s="169"/>
      <c r="BD235" s="169"/>
      <c r="BE235" s="169"/>
    </row>
    <row r="236" spans="1:57" x14ac:dyDescent="0.2">
      <c r="A236" s="252" t="s">
        <v>204</v>
      </c>
      <c r="B236" s="394" t="s">
        <v>40</v>
      </c>
      <c r="C236" s="394" t="s">
        <v>40</v>
      </c>
      <c r="D236" s="394" t="s">
        <v>40</v>
      </c>
      <c r="E236" s="394" t="s">
        <v>40</v>
      </c>
      <c r="F236" s="394" t="s">
        <v>40</v>
      </c>
      <c r="G236" s="394" t="s">
        <v>40</v>
      </c>
      <c r="H236" s="394" t="s">
        <v>40</v>
      </c>
      <c r="I236" s="394" t="s">
        <v>40</v>
      </c>
      <c r="J236" s="394" t="s">
        <v>40</v>
      </c>
      <c r="K236" s="394" t="s">
        <v>40</v>
      </c>
      <c r="L236" s="394" t="s">
        <v>40</v>
      </c>
      <c r="M236" s="394" t="s">
        <v>40</v>
      </c>
      <c r="N236" s="394" t="s">
        <v>40</v>
      </c>
      <c r="O236" s="394" t="s">
        <v>40</v>
      </c>
      <c r="P236" s="394" t="s">
        <v>40</v>
      </c>
      <c r="Q236" s="394" t="s">
        <v>40</v>
      </c>
      <c r="R236" s="394" t="s">
        <v>40</v>
      </c>
      <c r="S236" s="394" t="s">
        <v>40</v>
      </c>
      <c r="T236" s="394" t="s">
        <v>40</v>
      </c>
      <c r="U236" s="380">
        <v>51.280999999999999</v>
      </c>
      <c r="V236" s="380">
        <v>0</v>
      </c>
      <c r="W236" s="380">
        <v>0</v>
      </c>
      <c r="X236" s="380">
        <v>0</v>
      </c>
      <c r="Y236" s="380">
        <v>0</v>
      </c>
      <c r="Z236" s="380">
        <v>0.11</v>
      </c>
      <c r="AA236" s="380">
        <v>0.23100000000000001</v>
      </c>
      <c r="AB236" s="380">
        <v>0.42199999999999999</v>
      </c>
      <c r="AC236" s="380">
        <v>0.1</v>
      </c>
      <c r="AD236" s="380">
        <v>0.67900000000000005</v>
      </c>
      <c r="AE236" s="380">
        <v>4.3940000000000001</v>
      </c>
    </row>
    <row r="237" spans="1:57" x14ac:dyDescent="0.2">
      <c r="A237" s="252" t="s">
        <v>203</v>
      </c>
      <c r="B237" s="394" t="s">
        <v>40</v>
      </c>
      <c r="C237" s="394" t="s">
        <v>40</v>
      </c>
      <c r="D237" s="394" t="s">
        <v>40</v>
      </c>
      <c r="E237" s="394" t="s">
        <v>40</v>
      </c>
      <c r="F237" s="394" t="s">
        <v>40</v>
      </c>
      <c r="G237" s="394" t="s">
        <v>40</v>
      </c>
      <c r="H237" s="394" t="s">
        <v>40</v>
      </c>
      <c r="I237" s="394" t="s">
        <v>40</v>
      </c>
      <c r="J237" s="394" t="s">
        <v>40</v>
      </c>
      <c r="K237" s="394" t="s">
        <v>40</v>
      </c>
      <c r="L237" s="394" t="s">
        <v>40</v>
      </c>
      <c r="M237" s="394" t="s">
        <v>40</v>
      </c>
      <c r="N237" s="394" t="s">
        <v>40</v>
      </c>
      <c r="O237" s="394" t="s">
        <v>40</v>
      </c>
      <c r="P237" s="394" t="s">
        <v>40</v>
      </c>
      <c r="Q237" s="394" t="s">
        <v>40</v>
      </c>
      <c r="R237" s="394" t="s">
        <v>40</v>
      </c>
      <c r="S237" s="394" t="s">
        <v>40</v>
      </c>
      <c r="T237" s="394" t="s">
        <v>40</v>
      </c>
      <c r="U237" s="380">
        <v>1169.951</v>
      </c>
      <c r="V237" s="380">
        <v>1253.5309999999999</v>
      </c>
      <c r="W237" s="380">
        <v>1260.538</v>
      </c>
      <c r="X237" s="380">
        <v>1291.8399999999999</v>
      </c>
      <c r="Y237" s="380">
        <v>1181.2159999999999</v>
      </c>
      <c r="Z237" s="380">
        <v>1054.087</v>
      </c>
      <c r="AA237" s="380">
        <v>1030.127</v>
      </c>
      <c r="AB237" s="380">
        <v>1038.7180000000001</v>
      </c>
      <c r="AC237" s="380">
        <v>824.82899999999995</v>
      </c>
      <c r="AD237" s="380">
        <v>812.34</v>
      </c>
      <c r="AE237" s="380">
        <v>764.77200000000005</v>
      </c>
    </row>
    <row r="238" spans="1:57" x14ac:dyDescent="0.2">
      <c r="A238" s="125" t="s">
        <v>412</v>
      </c>
      <c r="B238" s="394" t="s">
        <v>40</v>
      </c>
      <c r="C238" s="394" t="s">
        <v>40</v>
      </c>
      <c r="D238" s="394" t="s">
        <v>40</v>
      </c>
      <c r="E238" s="394" t="s">
        <v>40</v>
      </c>
      <c r="F238" s="394" t="s">
        <v>40</v>
      </c>
      <c r="G238" s="394" t="s">
        <v>40</v>
      </c>
      <c r="H238" s="394" t="s">
        <v>40</v>
      </c>
      <c r="I238" s="394" t="s">
        <v>40</v>
      </c>
      <c r="J238" s="394" t="s">
        <v>40</v>
      </c>
      <c r="K238" s="394" t="s">
        <v>40</v>
      </c>
      <c r="L238" s="394" t="s">
        <v>40</v>
      </c>
      <c r="M238" s="394" t="s">
        <v>40</v>
      </c>
      <c r="N238" s="394" t="s">
        <v>40</v>
      </c>
      <c r="O238" s="394" t="s">
        <v>40</v>
      </c>
      <c r="P238" s="394" t="s">
        <v>40</v>
      </c>
      <c r="Q238" s="394" t="s">
        <v>40</v>
      </c>
      <c r="R238" s="394" t="s">
        <v>40</v>
      </c>
      <c r="S238" s="394" t="s">
        <v>40</v>
      </c>
      <c r="T238" s="394" t="s">
        <v>40</v>
      </c>
      <c r="U238" s="380">
        <v>79.539000000000001</v>
      </c>
      <c r="V238" s="380">
        <v>136.55500000000001</v>
      </c>
      <c r="W238" s="380">
        <v>115.85899999999999</v>
      </c>
      <c r="X238" s="380">
        <v>97.388000000000005</v>
      </c>
      <c r="Y238" s="380">
        <v>111.864</v>
      </c>
      <c r="Z238" s="380">
        <v>62.146000000000001</v>
      </c>
      <c r="AA238" s="380">
        <v>75.122</v>
      </c>
      <c r="AB238" s="380">
        <v>124.735</v>
      </c>
      <c r="AC238" s="380">
        <v>195.33</v>
      </c>
      <c r="AD238" s="380">
        <v>178.85300000000001</v>
      </c>
      <c r="AE238" s="380">
        <v>307.77499999999998</v>
      </c>
    </row>
    <row r="239" spans="1:57" x14ac:dyDescent="0.2">
      <c r="A239" s="252" t="s">
        <v>199</v>
      </c>
      <c r="B239" s="394" t="s">
        <v>40</v>
      </c>
      <c r="C239" s="394" t="s">
        <v>40</v>
      </c>
      <c r="D239" s="394" t="s">
        <v>40</v>
      </c>
      <c r="E239" s="394" t="s">
        <v>40</v>
      </c>
      <c r="F239" s="394" t="s">
        <v>40</v>
      </c>
      <c r="G239" s="394" t="s">
        <v>40</v>
      </c>
      <c r="H239" s="394" t="s">
        <v>40</v>
      </c>
      <c r="I239" s="394" t="s">
        <v>40</v>
      </c>
      <c r="J239" s="394" t="s">
        <v>40</v>
      </c>
      <c r="K239" s="394" t="s">
        <v>40</v>
      </c>
      <c r="L239" s="394" t="s">
        <v>40</v>
      </c>
      <c r="M239" s="394" t="s">
        <v>40</v>
      </c>
      <c r="N239" s="394" t="s">
        <v>40</v>
      </c>
      <c r="O239" s="394" t="s">
        <v>40</v>
      </c>
      <c r="P239" s="394" t="s">
        <v>40</v>
      </c>
      <c r="Q239" s="394" t="s">
        <v>40</v>
      </c>
      <c r="R239" s="394" t="s">
        <v>40</v>
      </c>
      <c r="S239" s="394" t="s">
        <v>40</v>
      </c>
      <c r="T239" s="394" t="s">
        <v>40</v>
      </c>
      <c r="U239" s="380">
        <v>79.581999999999994</v>
      </c>
      <c r="V239" s="380">
        <v>136.65299999999999</v>
      </c>
      <c r="W239" s="380">
        <v>115.94</v>
      </c>
      <c r="X239" s="380">
        <v>97.509</v>
      </c>
      <c r="Y239" s="380">
        <v>111.986</v>
      </c>
      <c r="Z239" s="380">
        <v>62.256</v>
      </c>
      <c r="AA239" s="380">
        <v>75.234999999999999</v>
      </c>
      <c r="AB239" s="380">
        <v>124.85</v>
      </c>
      <c r="AC239" s="380">
        <v>195.45099999999999</v>
      </c>
      <c r="AD239" s="380">
        <v>178.97499999999999</v>
      </c>
      <c r="AE239" s="380">
        <v>307.88</v>
      </c>
    </row>
    <row r="240" spans="1:57" x14ac:dyDescent="0.2">
      <c r="A240" s="252" t="s">
        <v>201</v>
      </c>
      <c r="B240" s="394" t="s">
        <v>40</v>
      </c>
      <c r="C240" s="394" t="s">
        <v>40</v>
      </c>
      <c r="D240" s="394" t="s">
        <v>40</v>
      </c>
      <c r="E240" s="394" t="s">
        <v>40</v>
      </c>
      <c r="F240" s="394" t="s">
        <v>40</v>
      </c>
      <c r="G240" s="394" t="s">
        <v>40</v>
      </c>
      <c r="H240" s="394" t="s">
        <v>40</v>
      </c>
      <c r="I240" s="394" t="s">
        <v>40</v>
      </c>
      <c r="J240" s="394" t="s">
        <v>40</v>
      </c>
      <c r="K240" s="394" t="s">
        <v>40</v>
      </c>
      <c r="L240" s="394" t="s">
        <v>40</v>
      </c>
      <c r="M240" s="394" t="s">
        <v>40</v>
      </c>
      <c r="N240" s="394" t="s">
        <v>40</v>
      </c>
      <c r="O240" s="394" t="s">
        <v>40</v>
      </c>
      <c r="P240" s="394" t="s">
        <v>40</v>
      </c>
      <c r="Q240" s="394" t="s">
        <v>40</v>
      </c>
      <c r="R240" s="394" t="s">
        <v>40</v>
      </c>
      <c r="S240" s="394" t="s">
        <v>40</v>
      </c>
      <c r="T240" s="394" t="s">
        <v>40</v>
      </c>
      <c r="U240" s="380">
        <v>-4.2999999999999997E-2</v>
      </c>
      <c r="V240" s="380">
        <v>-9.8000000000000004E-2</v>
      </c>
      <c r="W240" s="380">
        <v>-8.1000000000000003E-2</v>
      </c>
      <c r="X240" s="380">
        <v>-0.121</v>
      </c>
      <c r="Y240" s="380">
        <v>-0.122</v>
      </c>
      <c r="Z240" s="380">
        <v>-0.11</v>
      </c>
      <c r="AA240" s="380">
        <v>-0.113</v>
      </c>
      <c r="AB240" s="380">
        <v>-0.115</v>
      </c>
      <c r="AC240" s="380">
        <v>-0.121</v>
      </c>
      <c r="AD240" s="380">
        <v>-0.122</v>
      </c>
      <c r="AE240" s="380">
        <v>-0.105</v>
      </c>
    </row>
    <row r="241" spans="1:31" x14ac:dyDescent="0.2">
      <c r="A241" s="125" t="s">
        <v>200</v>
      </c>
      <c r="B241" s="394" t="s">
        <v>40</v>
      </c>
      <c r="C241" s="394" t="s">
        <v>40</v>
      </c>
      <c r="D241" s="394" t="s">
        <v>40</v>
      </c>
      <c r="E241" s="394" t="s">
        <v>40</v>
      </c>
      <c r="F241" s="394" t="s">
        <v>40</v>
      </c>
      <c r="G241" s="394" t="s">
        <v>40</v>
      </c>
      <c r="H241" s="394" t="s">
        <v>40</v>
      </c>
      <c r="I241" s="394" t="s">
        <v>40</v>
      </c>
      <c r="J241" s="394" t="s">
        <v>40</v>
      </c>
      <c r="K241" s="394" t="s">
        <v>40</v>
      </c>
      <c r="L241" s="394" t="s">
        <v>40</v>
      </c>
      <c r="M241" s="394" t="s">
        <v>40</v>
      </c>
      <c r="N241" s="394" t="s">
        <v>40</v>
      </c>
      <c r="O241" s="394" t="s">
        <v>40</v>
      </c>
      <c r="P241" s="394" t="s">
        <v>40</v>
      </c>
      <c r="Q241" s="394" t="s">
        <v>40</v>
      </c>
      <c r="R241" s="394" t="s">
        <v>40</v>
      </c>
      <c r="S241" s="394" t="s">
        <v>40</v>
      </c>
      <c r="T241" s="394" t="s">
        <v>40</v>
      </c>
      <c r="U241" s="380">
        <v>1645.979</v>
      </c>
      <c r="V241" s="380">
        <v>1671.9949999999999</v>
      </c>
      <c r="W241" s="380">
        <v>1696.27</v>
      </c>
      <c r="X241" s="380">
        <v>1795.8820000000001</v>
      </c>
      <c r="Y241" s="380">
        <v>1931.692</v>
      </c>
      <c r="Z241" s="380">
        <v>2535.3789999999999</v>
      </c>
      <c r="AA241" s="380">
        <v>2530.7440000000001</v>
      </c>
      <c r="AB241" s="380">
        <v>2589.2220000000002</v>
      </c>
      <c r="AC241" s="380">
        <v>2705.43</v>
      </c>
      <c r="AD241" s="380">
        <v>2731.2060000000001</v>
      </c>
      <c r="AE241" s="380">
        <v>2813.41</v>
      </c>
    </row>
    <row r="242" spans="1:31" x14ac:dyDescent="0.2">
      <c r="A242" s="252" t="s">
        <v>199</v>
      </c>
      <c r="B242" s="394" t="s">
        <v>40</v>
      </c>
      <c r="C242" s="394" t="s">
        <v>40</v>
      </c>
      <c r="D242" s="394" t="s">
        <v>40</v>
      </c>
      <c r="E242" s="394" t="s">
        <v>40</v>
      </c>
      <c r="F242" s="394" t="s">
        <v>40</v>
      </c>
      <c r="G242" s="394" t="s">
        <v>40</v>
      </c>
      <c r="H242" s="394" t="s">
        <v>40</v>
      </c>
      <c r="I242" s="394" t="s">
        <v>40</v>
      </c>
      <c r="J242" s="394" t="s">
        <v>40</v>
      </c>
      <c r="K242" s="394" t="s">
        <v>40</v>
      </c>
      <c r="L242" s="394" t="s">
        <v>40</v>
      </c>
      <c r="M242" s="394" t="s">
        <v>40</v>
      </c>
      <c r="N242" s="394" t="s">
        <v>40</v>
      </c>
      <c r="O242" s="394" t="s">
        <v>40</v>
      </c>
      <c r="P242" s="394" t="s">
        <v>40</v>
      </c>
      <c r="Q242" s="394" t="s">
        <v>40</v>
      </c>
      <c r="R242" s="394" t="s">
        <v>40</v>
      </c>
      <c r="S242" s="394" t="s">
        <v>40</v>
      </c>
      <c r="T242" s="394" t="s">
        <v>40</v>
      </c>
      <c r="U242" s="380">
        <v>1657.3789999999999</v>
      </c>
      <c r="V242" s="380">
        <v>1687.203</v>
      </c>
      <c r="W242" s="380">
        <v>1715.6990000000001</v>
      </c>
      <c r="X242" s="380">
        <v>1818.7929999999999</v>
      </c>
      <c r="Y242" s="380">
        <v>1955.9169999999999</v>
      </c>
      <c r="Z242" s="380">
        <v>2568.71</v>
      </c>
      <c r="AA242" s="380">
        <v>2565.2829999999999</v>
      </c>
      <c r="AB242" s="380">
        <v>2624.7350000000001</v>
      </c>
      <c r="AC242" s="380">
        <v>2739.0940000000001</v>
      </c>
      <c r="AD242" s="380">
        <v>2766.694</v>
      </c>
      <c r="AE242" s="380">
        <v>2846.5709999999999</v>
      </c>
    </row>
    <row r="243" spans="1:31" x14ac:dyDescent="0.2">
      <c r="A243" s="253" t="s">
        <v>187</v>
      </c>
      <c r="B243" s="394" t="s">
        <v>40</v>
      </c>
      <c r="C243" s="394" t="s">
        <v>40</v>
      </c>
      <c r="D243" s="394" t="s">
        <v>40</v>
      </c>
      <c r="E243" s="394" t="s">
        <v>40</v>
      </c>
      <c r="F243" s="394" t="s">
        <v>40</v>
      </c>
      <c r="G243" s="394" t="s">
        <v>40</v>
      </c>
      <c r="H243" s="394" t="s">
        <v>40</v>
      </c>
      <c r="I243" s="394" t="s">
        <v>40</v>
      </c>
      <c r="J243" s="394" t="s">
        <v>40</v>
      </c>
      <c r="K243" s="394" t="s">
        <v>40</v>
      </c>
      <c r="L243" s="394" t="s">
        <v>40</v>
      </c>
      <c r="M243" s="394" t="s">
        <v>40</v>
      </c>
      <c r="N243" s="394" t="s">
        <v>40</v>
      </c>
      <c r="O243" s="394" t="s">
        <v>40</v>
      </c>
      <c r="P243" s="394" t="s">
        <v>40</v>
      </c>
      <c r="Q243" s="394" t="s">
        <v>40</v>
      </c>
      <c r="R243" s="394" t="s">
        <v>40</v>
      </c>
      <c r="S243" s="394" t="s">
        <v>40</v>
      </c>
      <c r="T243" s="394" t="s">
        <v>40</v>
      </c>
      <c r="U243" s="380">
        <v>829.23199999999997</v>
      </c>
      <c r="V243" s="380">
        <v>840.35</v>
      </c>
      <c r="W243" s="380">
        <v>856.71799999999996</v>
      </c>
      <c r="X243" s="380">
        <v>925.13599999999997</v>
      </c>
      <c r="Y243" s="380">
        <v>1027.6790000000001</v>
      </c>
      <c r="Z243" s="380">
        <v>1380.011</v>
      </c>
      <c r="AA243" s="380">
        <v>1349.729</v>
      </c>
      <c r="AB243" s="380">
        <v>1332.575</v>
      </c>
      <c r="AC243" s="380">
        <v>1379.367</v>
      </c>
      <c r="AD243" s="380">
        <v>1376.951</v>
      </c>
      <c r="AE243" s="380">
        <v>1422.9380000000001</v>
      </c>
    </row>
    <row r="244" spans="1:31" x14ac:dyDescent="0.2">
      <c r="A244" s="253" t="s">
        <v>186</v>
      </c>
      <c r="B244" s="394" t="s">
        <v>40</v>
      </c>
      <c r="C244" s="394" t="s">
        <v>40</v>
      </c>
      <c r="D244" s="394" t="s">
        <v>40</v>
      </c>
      <c r="E244" s="394" t="s">
        <v>40</v>
      </c>
      <c r="F244" s="394" t="s">
        <v>40</v>
      </c>
      <c r="G244" s="394" t="s">
        <v>40</v>
      </c>
      <c r="H244" s="394" t="s">
        <v>40</v>
      </c>
      <c r="I244" s="394" t="s">
        <v>40</v>
      </c>
      <c r="J244" s="394" t="s">
        <v>40</v>
      </c>
      <c r="K244" s="394" t="s">
        <v>40</v>
      </c>
      <c r="L244" s="394" t="s">
        <v>40</v>
      </c>
      <c r="M244" s="394" t="s">
        <v>40</v>
      </c>
      <c r="N244" s="394" t="s">
        <v>40</v>
      </c>
      <c r="O244" s="394" t="s">
        <v>40</v>
      </c>
      <c r="P244" s="394" t="s">
        <v>40</v>
      </c>
      <c r="Q244" s="394" t="s">
        <v>40</v>
      </c>
      <c r="R244" s="394" t="s">
        <v>40</v>
      </c>
      <c r="S244" s="394" t="s">
        <v>40</v>
      </c>
      <c r="T244" s="394" t="s">
        <v>40</v>
      </c>
      <c r="U244" s="380">
        <v>54.378999999999998</v>
      </c>
      <c r="V244" s="380">
        <v>50.774999999999999</v>
      </c>
      <c r="W244" s="380">
        <v>42.295999999999999</v>
      </c>
      <c r="X244" s="380">
        <v>53.277999999999999</v>
      </c>
      <c r="Y244" s="380">
        <v>49.484999999999999</v>
      </c>
      <c r="Z244" s="380">
        <v>42.600999999999999</v>
      </c>
      <c r="AA244" s="380">
        <v>49.372</v>
      </c>
      <c r="AB244" s="380">
        <v>102.90600000000001</v>
      </c>
      <c r="AC244" s="380">
        <v>148.73400000000001</v>
      </c>
      <c r="AD244" s="380">
        <v>159.44300000000001</v>
      </c>
      <c r="AE244" s="380">
        <v>174.48500000000001</v>
      </c>
    </row>
    <row r="245" spans="1:31" x14ac:dyDescent="0.2">
      <c r="A245" s="253" t="s">
        <v>297</v>
      </c>
      <c r="B245" s="394" t="s">
        <v>40</v>
      </c>
      <c r="C245" s="394" t="s">
        <v>40</v>
      </c>
      <c r="D245" s="394" t="s">
        <v>40</v>
      </c>
      <c r="E245" s="394" t="s">
        <v>40</v>
      </c>
      <c r="F245" s="394" t="s">
        <v>40</v>
      </c>
      <c r="G245" s="394" t="s">
        <v>40</v>
      </c>
      <c r="H245" s="394" t="s">
        <v>40</v>
      </c>
      <c r="I245" s="394" t="s">
        <v>40</v>
      </c>
      <c r="J245" s="394" t="s">
        <v>40</v>
      </c>
      <c r="K245" s="394" t="s">
        <v>40</v>
      </c>
      <c r="L245" s="394" t="s">
        <v>40</v>
      </c>
      <c r="M245" s="394" t="s">
        <v>40</v>
      </c>
      <c r="N245" s="394" t="s">
        <v>40</v>
      </c>
      <c r="O245" s="394" t="s">
        <v>40</v>
      </c>
      <c r="P245" s="394" t="s">
        <v>40</v>
      </c>
      <c r="Q245" s="394" t="s">
        <v>40</v>
      </c>
      <c r="R245" s="394" t="s">
        <v>40</v>
      </c>
      <c r="S245" s="394" t="s">
        <v>40</v>
      </c>
      <c r="T245" s="394" t="s">
        <v>40</v>
      </c>
      <c r="U245" s="380">
        <v>773.76800000000003</v>
      </c>
      <c r="V245" s="380">
        <v>796.07799999999997</v>
      </c>
      <c r="W245" s="380">
        <v>816.68499999999995</v>
      </c>
      <c r="X245" s="380">
        <v>840.37900000000002</v>
      </c>
      <c r="Y245" s="380">
        <v>878.75300000000004</v>
      </c>
      <c r="Z245" s="380">
        <v>1146.098</v>
      </c>
      <c r="AA245" s="380">
        <v>1166.182</v>
      </c>
      <c r="AB245" s="380">
        <v>1189.2539999999999</v>
      </c>
      <c r="AC245" s="380">
        <v>1210.9929999999999</v>
      </c>
      <c r="AD245" s="380">
        <v>1230.3</v>
      </c>
      <c r="AE245" s="380">
        <v>1249.1479999999999</v>
      </c>
    </row>
    <row r="246" spans="1:31" x14ac:dyDescent="0.2">
      <c r="A246" s="252" t="s">
        <v>255</v>
      </c>
      <c r="B246" s="394" t="s">
        <v>40</v>
      </c>
      <c r="C246" s="394" t="s">
        <v>40</v>
      </c>
      <c r="D246" s="394" t="s">
        <v>40</v>
      </c>
      <c r="E246" s="394" t="s">
        <v>40</v>
      </c>
      <c r="F246" s="394" t="s">
        <v>40</v>
      </c>
      <c r="G246" s="394" t="s">
        <v>40</v>
      </c>
      <c r="H246" s="394" t="s">
        <v>40</v>
      </c>
      <c r="I246" s="394" t="s">
        <v>40</v>
      </c>
      <c r="J246" s="394" t="s">
        <v>40</v>
      </c>
      <c r="K246" s="394" t="s">
        <v>40</v>
      </c>
      <c r="L246" s="394" t="s">
        <v>40</v>
      </c>
      <c r="M246" s="394" t="s">
        <v>40</v>
      </c>
      <c r="N246" s="394" t="s">
        <v>40</v>
      </c>
      <c r="O246" s="394" t="s">
        <v>40</v>
      </c>
      <c r="P246" s="394" t="s">
        <v>40</v>
      </c>
      <c r="Q246" s="394" t="s">
        <v>40</v>
      </c>
      <c r="R246" s="394" t="s">
        <v>40</v>
      </c>
      <c r="S246" s="394" t="s">
        <v>40</v>
      </c>
      <c r="T246" s="394" t="s">
        <v>40</v>
      </c>
      <c r="U246" s="380">
        <v>-11.4</v>
      </c>
      <c r="V246" s="380">
        <v>-15.208</v>
      </c>
      <c r="W246" s="380">
        <v>-19.428999999999998</v>
      </c>
      <c r="X246" s="380">
        <v>-22.911000000000001</v>
      </c>
      <c r="Y246" s="380">
        <v>-24.225000000000001</v>
      </c>
      <c r="Z246" s="380">
        <v>-33.331000000000003</v>
      </c>
      <c r="AA246" s="380">
        <v>-34.539000000000001</v>
      </c>
      <c r="AB246" s="380">
        <v>-35.512999999999998</v>
      </c>
      <c r="AC246" s="380">
        <v>-33.664000000000001</v>
      </c>
      <c r="AD246" s="380">
        <v>-35.488</v>
      </c>
      <c r="AE246" s="380">
        <v>-33.161000000000001</v>
      </c>
    </row>
    <row r="247" spans="1:31" x14ac:dyDescent="0.2">
      <c r="A247" s="125" t="s">
        <v>413</v>
      </c>
      <c r="B247" s="394" t="s">
        <v>40</v>
      </c>
      <c r="C247" s="394" t="s">
        <v>40</v>
      </c>
      <c r="D247" s="394" t="s">
        <v>40</v>
      </c>
      <c r="E247" s="394" t="s">
        <v>40</v>
      </c>
      <c r="F247" s="394" t="s">
        <v>40</v>
      </c>
      <c r="G247" s="394" t="s">
        <v>40</v>
      </c>
      <c r="H247" s="394" t="s">
        <v>40</v>
      </c>
      <c r="I247" s="394" t="s">
        <v>40</v>
      </c>
      <c r="J247" s="394" t="s">
        <v>40</v>
      </c>
      <c r="K247" s="394" t="s">
        <v>40</v>
      </c>
      <c r="L247" s="394" t="s">
        <v>40</v>
      </c>
      <c r="M247" s="394" t="s">
        <v>40</v>
      </c>
      <c r="N247" s="394" t="s">
        <v>40</v>
      </c>
      <c r="O247" s="394" t="s">
        <v>40</v>
      </c>
      <c r="P247" s="394" t="s">
        <v>40</v>
      </c>
      <c r="Q247" s="394" t="s">
        <v>40</v>
      </c>
      <c r="R247" s="394" t="s">
        <v>40</v>
      </c>
      <c r="S247" s="394" t="s">
        <v>40</v>
      </c>
      <c r="T247" s="394" t="s">
        <v>40</v>
      </c>
      <c r="U247" s="380">
        <v>29.213999999999999</v>
      </c>
      <c r="V247" s="380">
        <v>29.213999999999999</v>
      </c>
      <c r="W247" s="380">
        <v>35.677</v>
      </c>
      <c r="X247" s="380">
        <v>13.851000000000001</v>
      </c>
      <c r="Y247" s="380">
        <v>13.851000000000001</v>
      </c>
      <c r="Z247" s="380">
        <v>13.851000000000001</v>
      </c>
      <c r="AA247" s="380">
        <v>13.851000000000001</v>
      </c>
      <c r="AB247" s="380">
        <v>1.1910000000000001</v>
      </c>
      <c r="AC247" s="380">
        <v>1.1910000000000001</v>
      </c>
      <c r="AD247" s="380">
        <v>1.1910000000000001</v>
      </c>
      <c r="AE247" s="380">
        <v>0.79400000000000004</v>
      </c>
    </row>
    <row r="248" spans="1:31" x14ac:dyDescent="0.2">
      <c r="A248" s="125" t="s">
        <v>195</v>
      </c>
      <c r="B248" s="394" t="s">
        <v>40</v>
      </c>
      <c r="C248" s="394" t="s">
        <v>40</v>
      </c>
      <c r="D248" s="394" t="s">
        <v>40</v>
      </c>
      <c r="E248" s="394" t="s">
        <v>40</v>
      </c>
      <c r="F248" s="394" t="s">
        <v>40</v>
      </c>
      <c r="G248" s="394" t="s">
        <v>40</v>
      </c>
      <c r="H248" s="394" t="s">
        <v>40</v>
      </c>
      <c r="I248" s="394" t="s">
        <v>40</v>
      </c>
      <c r="J248" s="394" t="s">
        <v>40</v>
      </c>
      <c r="K248" s="394" t="s">
        <v>40</v>
      </c>
      <c r="L248" s="394" t="s">
        <v>40</v>
      </c>
      <c r="M248" s="394" t="s">
        <v>40</v>
      </c>
      <c r="N248" s="394" t="s">
        <v>40</v>
      </c>
      <c r="O248" s="394" t="s">
        <v>40</v>
      </c>
      <c r="P248" s="394" t="s">
        <v>40</v>
      </c>
      <c r="Q248" s="394" t="s">
        <v>40</v>
      </c>
      <c r="R248" s="394" t="s">
        <v>40</v>
      </c>
      <c r="S248" s="394" t="s">
        <v>40</v>
      </c>
      <c r="T248" s="394" t="s">
        <v>40</v>
      </c>
      <c r="U248" s="380">
        <v>0</v>
      </c>
      <c r="V248" s="380">
        <v>0</v>
      </c>
      <c r="W248" s="380">
        <v>0</v>
      </c>
      <c r="X248" s="380">
        <v>0</v>
      </c>
      <c r="Y248" s="380">
        <v>0</v>
      </c>
      <c r="Z248" s="380">
        <v>0</v>
      </c>
      <c r="AA248" s="380">
        <v>0</v>
      </c>
      <c r="AB248" s="380">
        <v>0</v>
      </c>
      <c r="AC248" s="380">
        <v>0</v>
      </c>
      <c r="AD248" s="380">
        <v>0</v>
      </c>
      <c r="AE248" s="380">
        <v>0</v>
      </c>
    </row>
    <row r="249" spans="1:31" x14ac:dyDescent="0.2">
      <c r="A249" s="125" t="s">
        <v>298</v>
      </c>
      <c r="B249" s="394" t="s">
        <v>40</v>
      </c>
      <c r="C249" s="394" t="s">
        <v>40</v>
      </c>
      <c r="D249" s="394" t="s">
        <v>40</v>
      </c>
      <c r="E249" s="394" t="s">
        <v>40</v>
      </c>
      <c r="F249" s="394" t="s">
        <v>40</v>
      </c>
      <c r="G249" s="394" t="s">
        <v>40</v>
      </c>
      <c r="H249" s="394" t="s">
        <v>40</v>
      </c>
      <c r="I249" s="394" t="s">
        <v>40</v>
      </c>
      <c r="J249" s="394" t="s">
        <v>40</v>
      </c>
      <c r="K249" s="394" t="s">
        <v>40</v>
      </c>
      <c r="L249" s="394" t="s">
        <v>40</v>
      </c>
      <c r="M249" s="394" t="s">
        <v>40</v>
      </c>
      <c r="N249" s="394" t="s">
        <v>40</v>
      </c>
      <c r="O249" s="394" t="s">
        <v>40</v>
      </c>
      <c r="P249" s="394" t="s">
        <v>40</v>
      </c>
      <c r="Q249" s="394" t="s">
        <v>40</v>
      </c>
      <c r="R249" s="394" t="s">
        <v>40</v>
      </c>
      <c r="S249" s="394" t="s">
        <v>40</v>
      </c>
      <c r="T249" s="394" t="s">
        <v>40</v>
      </c>
      <c r="U249" s="380">
        <v>3.8340000000000001</v>
      </c>
      <c r="V249" s="380">
        <v>3.3849999999999998</v>
      </c>
      <c r="W249" s="380">
        <v>3.032</v>
      </c>
      <c r="X249" s="380">
        <v>4.9569999999999999</v>
      </c>
      <c r="Y249" s="380">
        <v>4.6050000000000004</v>
      </c>
      <c r="Z249" s="380">
        <v>5.1369999999999996</v>
      </c>
      <c r="AA249" s="380">
        <v>5.0220000000000002</v>
      </c>
      <c r="AB249" s="380">
        <v>5.2590000000000003</v>
      </c>
      <c r="AC249" s="380">
        <v>4.8789999999999996</v>
      </c>
      <c r="AD249" s="380">
        <v>4.6189999999999998</v>
      </c>
      <c r="AE249" s="380">
        <v>4.452</v>
      </c>
    </row>
    <row r="250" spans="1:31" x14ac:dyDescent="0.2">
      <c r="A250" s="161" t="s">
        <v>414</v>
      </c>
      <c r="B250" s="394" t="s">
        <v>40</v>
      </c>
      <c r="C250" s="394" t="s">
        <v>40</v>
      </c>
      <c r="D250" s="394" t="s">
        <v>40</v>
      </c>
      <c r="E250" s="394" t="s">
        <v>40</v>
      </c>
      <c r="F250" s="394" t="s">
        <v>40</v>
      </c>
      <c r="G250" s="394" t="s">
        <v>40</v>
      </c>
      <c r="H250" s="394" t="s">
        <v>40</v>
      </c>
      <c r="I250" s="394" t="s">
        <v>40</v>
      </c>
      <c r="J250" s="394" t="s">
        <v>40</v>
      </c>
      <c r="K250" s="394" t="s">
        <v>40</v>
      </c>
      <c r="L250" s="394" t="s">
        <v>40</v>
      </c>
      <c r="M250" s="394" t="s">
        <v>40</v>
      </c>
      <c r="N250" s="394" t="s">
        <v>40</v>
      </c>
      <c r="O250" s="394" t="s">
        <v>40</v>
      </c>
      <c r="P250" s="394" t="s">
        <v>40</v>
      </c>
      <c r="Q250" s="394" t="s">
        <v>40</v>
      </c>
      <c r="R250" s="394" t="s">
        <v>40</v>
      </c>
      <c r="S250" s="394" t="s">
        <v>40</v>
      </c>
      <c r="T250" s="394" t="s">
        <v>40</v>
      </c>
      <c r="U250" s="379">
        <v>48.119</v>
      </c>
      <c r="V250" s="379">
        <v>47.133000000000003</v>
      </c>
      <c r="W250" s="379">
        <v>48.027999999999999</v>
      </c>
      <c r="X250" s="379">
        <v>72.210999999999999</v>
      </c>
      <c r="Y250" s="379">
        <v>71.516999999999996</v>
      </c>
      <c r="Z250" s="379">
        <v>78.799000000000007</v>
      </c>
      <c r="AA250" s="379">
        <v>82.941999999999993</v>
      </c>
      <c r="AB250" s="379">
        <v>78.881</v>
      </c>
      <c r="AC250" s="379">
        <v>80.039000000000001</v>
      </c>
      <c r="AD250" s="379">
        <v>82.367000000000004</v>
      </c>
      <c r="AE250" s="379">
        <v>85.578999999999994</v>
      </c>
    </row>
    <row r="251" spans="1:31" x14ac:dyDescent="0.2">
      <c r="A251" s="254" t="s">
        <v>192</v>
      </c>
      <c r="B251" s="394" t="s">
        <v>40</v>
      </c>
      <c r="C251" s="394" t="s">
        <v>40</v>
      </c>
      <c r="D251" s="394" t="s">
        <v>40</v>
      </c>
      <c r="E251" s="394" t="s">
        <v>40</v>
      </c>
      <c r="F251" s="394" t="s">
        <v>40</v>
      </c>
      <c r="G251" s="394" t="s">
        <v>40</v>
      </c>
      <c r="H251" s="394" t="s">
        <v>40</v>
      </c>
      <c r="I251" s="394" t="s">
        <v>40</v>
      </c>
      <c r="J251" s="394" t="s">
        <v>40</v>
      </c>
      <c r="K251" s="394" t="s">
        <v>40</v>
      </c>
      <c r="L251" s="394" t="s">
        <v>40</v>
      </c>
      <c r="M251" s="394" t="s">
        <v>40</v>
      </c>
      <c r="N251" s="394" t="s">
        <v>40</v>
      </c>
      <c r="O251" s="394" t="s">
        <v>40</v>
      </c>
      <c r="P251" s="394" t="s">
        <v>40</v>
      </c>
      <c r="Q251" s="394" t="s">
        <v>40</v>
      </c>
      <c r="R251" s="394" t="s">
        <v>40</v>
      </c>
      <c r="S251" s="394" t="s">
        <v>40</v>
      </c>
      <c r="T251" s="394" t="s">
        <v>40</v>
      </c>
      <c r="U251" s="379">
        <v>17.346</v>
      </c>
      <c r="V251" s="379">
        <v>18.632000000000001</v>
      </c>
      <c r="W251" s="379">
        <v>18.613</v>
      </c>
      <c r="X251" s="379">
        <v>22.228999999999999</v>
      </c>
      <c r="Y251" s="379">
        <v>22.28</v>
      </c>
      <c r="Z251" s="379">
        <v>22.928999999999998</v>
      </c>
      <c r="AA251" s="379">
        <v>16.870999999999999</v>
      </c>
      <c r="AB251" s="379">
        <v>18.829999999999998</v>
      </c>
      <c r="AC251" s="379">
        <v>18.864000000000001</v>
      </c>
      <c r="AD251" s="379">
        <v>18.827000000000002</v>
      </c>
      <c r="AE251" s="379">
        <v>18.172999999999998</v>
      </c>
    </row>
    <row r="252" spans="1:31" x14ac:dyDescent="0.2">
      <c r="A252" s="161" t="s">
        <v>191</v>
      </c>
      <c r="B252" s="394" t="s">
        <v>40</v>
      </c>
      <c r="C252" s="394" t="s">
        <v>40</v>
      </c>
      <c r="D252" s="394" t="s">
        <v>40</v>
      </c>
      <c r="E252" s="394" t="s">
        <v>40</v>
      </c>
      <c r="F252" s="394" t="s">
        <v>40</v>
      </c>
      <c r="G252" s="394" t="s">
        <v>40</v>
      </c>
      <c r="H252" s="394" t="s">
        <v>40</v>
      </c>
      <c r="I252" s="394" t="s">
        <v>40</v>
      </c>
      <c r="J252" s="394" t="s">
        <v>40</v>
      </c>
      <c r="K252" s="394" t="s">
        <v>40</v>
      </c>
      <c r="L252" s="394" t="s">
        <v>40</v>
      </c>
      <c r="M252" s="394" t="s">
        <v>40</v>
      </c>
      <c r="N252" s="394" t="s">
        <v>40</v>
      </c>
      <c r="O252" s="394" t="s">
        <v>40</v>
      </c>
      <c r="P252" s="394" t="s">
        <v>40</v>
      </c>
      <c r="Q252" s="394" t="s">
        <v>40</v>
      </c>
      <c r="R252" s="394" t="s">
        <v>40</v>
      </c>
      <c r="S252" s="394" t="s">
        <v>40</v>
      </c>
      <c r="T252" s="394" t="s">
        <v>40</v>
      </c>
      <c r="U252" s="379">
        <v>31.831</v>
      </c>
      <c r="V252" s="379">
        <v>51.875</v>
      </c>
      <c r="W252" s="379">
        <v>22.7</v>
      </c>
      <c r="X252" s="379">
        <v>32.104999999999997</v>
      </c>
      <c r="Y252" s="379">
        <v>37.564999999999998</v>
      </c>
      <c r="Z252" s="379">
        <v>37.752000000000002</v>
      </c>
      <c r="AA252" s="379">
        <v>42.396999999999998</v>
      </c>
      <c r="AB252" s="379">
        <v>51.68</v>
      </c>
      <c r="AC252" s="379">
        <v>37.947000000000003</v>
      </c>
      <c r="AD252" s="379">
        <v>34.683</v>
      </c>
      <c r="AE252" s="379">
        <v>33.625</v>
      </c>
    </row>
    <row r="253" spans="1:31" ht="10.5" x14ac:dyDescent="0.25">
      <c r="A253" s="258" t="s">
        <v>190</v>
      </c>
      <c r="B253" s="395" t="s">
        <v>40</v>
      </c>
      <c r="C253" s="395" t="s">
        <v>40</v>
      </c>
      <c r="D253" s="395" t="s">
        <v>40</v>
      </c>
      <c r="E253" s="395" t="s">
        <v>40</v>
      </c>
      <c r="F253" s="395" t="s">
        <v>40</v>
      </c>
      <c r="G253" s="395" t="s">
        <v>40</v>
      </c>
      <c r="H253" s="395" t="s">
        <v>40</v>
      </c>
      <c r="I253" s="395" t="s">
        <v>40</v>
      </c>
      <c r="J253" s="395" t="s">
        <v>40</v>
      </c>
      <c r="K253" s="395" t="s">
        <v>40</v>
      </c>
      <c r="L253" s="395" t="s">
        <v>40</v>
      </c>
      <c r="M253" s="395" t="s">
        <v>40</v>
      </c>
      <c r="N253" s="395" t="s">
        <v>40</v>
      </c>
      <c r="O253" s="395" t="s">
        <v>40</v>
      </c>
      <c r="P253" s="395" t="s">
        <v>40</v>
      </c>
      <c r="Q253" s="395" t="s">
        <v>40</v>
      </c>
      <c r="R253" s="395" t="s">
        <v>40</v>
      </c>
      <c r="S253" s="395" t="s">
        <v>40</v>
      </c>
      <c r="T253" s="395" t="s">
        <v>40</v>
      </c>
      <c r="U253" s="396">
        <v>3946.5810000000001</v>
      </c>
      <c r="V253" s="396">
        <v>4088.5329999999999</v>
      </c>
      <c r="W253" s="396">
        <v>4114.4530000000004</v>
      </c>
      <c r="X253" s="396">
        <v>4165.2489999999998</v>
      </c>
      <c r="Y253" s="396">
        <v>4109.6450000000004</v>
      </c>
      <c r="Z253" s="396">
        <v>4621.6170000000002</v>
      </c>
      <c r="AA253" s="396">
        <v>4607.1629999999996</v>
      </c>
      <c r="AB253" s="396">
        <v>4670.4049999999997</v>
      </c>
      <c r="AC253" s="396">
        <v>4699.0839999999998</v>
      </c>
      <c r="AD253" s="396">
        <v>4777.0519999999997</v>
      </c>
      <c r="AE253" s="396">
        <v>4844.692</v>
      </c>
    </row>
    <row r="254" spans="1:31" x14ac:dyDescent="0.2">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row>
    <row r="255" spans="1:31" ht="10.5" x14ac:dyDescent="0.25">
      <c r="A255" s="220" t="s">
        <v>189</v>
      </c>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row>
    <row r="256" spans="1:31" x14ac:dyDescent="0.2">
      <c r="A256" s="308" t="s">
        <v>419</v>
      </c>
      <c r="B256" s="397" t="s">
        <v>40</v>
      </c>
      <c r="C256" s="397" t="s">
        <v>40</v>
      </c>
      <c r="D256" s="397" t="s">
        <v>40</v>
      </c>
      <c r="E256" s="397" t="s">
        <v>40</v>
      </c>
      <c r="F256" s="397" t="s">
        <v>40</v>
      </c>
      <c r="G256" s="397" t="s">
        <v>40</v>
      </c>
      <c r="H256" s="397" t="s">
        <v>40</v>
      </c>
      <c r="I256" s="397" t="s">
        <v>40</v>
      </c>
      <c r="J256" s="397" t="s">
        <v>40</v>
      </c>
      <c r="K256" s="397" t="s">
        <v>40</v>
      </c>
      <c r="L256" s="397" t="s">
        <v>40</v>
      </c>
      <c r="M256" s="397" t="s">
        <v>40</v>
      </c>
      <c r="N256" s="397" t="s">
        <v>40</v>
      </c>
      <c r="O256" s="397" t="s">
        <v>40</v>
      </c>
      <c r="P256" s="397" t="s">
        <v>40</v>
      </c>
      <c r="Q256" s="397" t="s">
        <v>40</v>
      </c>
      <c r="R256" s="397" t="s">
        <v>40</v>
      </c>
      <c r="S256" s="397" t="s">
        <v>40</v>
      </c>
      <c r="T256" s="397" t="s">
        <v>40</v>
      </c>
      <c r="U256" s="378">
        <v>12.417999999999999</v>
      </c>
      <c r="V256" s="378">
        <v>7.0359999999999996</v>
      </c>
      <c r="W256" s="378">
        <v>10.727</v>
      </c>
      <c r="X256" s="378">
        <v>5.6280000000000001</v>
      </c>
      <c r="Y256" s="378">
        <v>28.265000000000001</v>
      </c>
      <c r="Z256" s="378">
        <v>41.704999999999998</v>
      </c>
      <c r="AA256" s="378">
        <v>23.193999999999999</v>
      </c>
      <c r="AB256" s="378">
        <v>100.98699999999999</v>
      </c>
      <c r="AC256" s="378">
        <v>32.012</v>
      </c>
      <c r="AD256" s="378">
        <v>110.124</v>
      </c>
      <c r="AE256" s="378">
        <v>27.882000000000001</v>
      </c>
    </row>
    <row r="257" spans="1:31" x14ac:dyDescent="0.2">
      <c r="A257" s="308" t="s">
        <v>0</v>
      </c>
      <c r="B257" s="394" t="s">
        <v>40</v>
      </c>
      <c r="C257" s="394" t="s">
        <v>40</v>
      </c>
      <c r="D257" s="394" t="s">
        <v>40</v>
      </c>
      <c r="E257" s="394" t="s">
        <v>40</v>
      </c>
      <c r="F257" s="394" t="s">
        <v>40</v>
      </c>
      <c r="G257" s="394" t="s">
        <v>40</v>
      </c>
      <c r="H257" s="394" t="s">
        <v>40</v>
      </c>
      <c r="I257" s="394" t="s">
        <v>40</v>
      </c>
      <c r="J257" s="394" t="s">
        <v>40</v>
      </c>
      <c r="K257" s="394" t="s">
        <v>40</v>
      </c>
      <c r="L257" s="394" t="s">
        <v>40</v>
      </c>
      <c r="M257" s="394" t="s">
        <v>40</v>
      </c>
      <c r="N257" s="394" t="s">
        <v>40</v>
      </c>
      <c r="O257" s="394" t="s">
        <v>40</v>
      </c>
      <c r="P257" s="394" t="s">
        <v>40</v>
      </c>
      <c r="Q257" s="394" t="s">
        <v>40</v>
      </c>
      <c r="R257" s="394" t="s">
        <v>40</v>
      </c>
      <c r="S257" s="394" t="s">
        <v>40</v>
      </c>
      <c r="T257" s="394" t="s">
        <v>40</v>
      </c>
      <c r="U257" s="379">
        <v>3222.4870000000001</v>
      </c>
      <c r="V257" s="379">
        <v>3336.1990000000001</v>
      </c>
      <c r="W257" s="379">
        <v>3374.527</v>
      </c>
      <c r="X257" s="379">
        <v>3424.6329999999998</v>
      </c>
      <c r="Y257" s="379">
        <v>3281.8670000000002</v>
      </c>
      <c r="Z257" s="379">
        <v>3734.8539999999998</v>
      </c>
      <c r="AA257" s="379">
        <v>3731.2130000000002</v>
      </c>
      <c r="AB257" s="379">
        <v>3692.2130000000002</v>
      </c>
      <c r="AC257" s="379">
        <v>3740.1640000000002</v>
      </c>
      <c r="AD257" s="379">
        <v>3783.002</v>
      </c>
      <c r="AE257" s="379">
        <v>3875.11</v>
      </c>
    </row>
    <row r="258" spans="1:31" x14ac:dyDescent="0.2">
      <c r="A258" s="156" t="s">
        <v>187</v>
      </c>
      <c r="B258" s="394" t="s">
        <v>40</v>
      </c>
      <c r="C258" s="394" t="s">
        <v>40</v>
      </c>
      <c r="D258" s="394" t="s">
        <v>40</v>
      </c>
      <c r="E258" s="394" t="s">
        <v>40</v>
      </c>
      <c r="F258" s="394" t="s">
        <v>40</v>
      </c>
      <c r="G258" s="394" t="s">
        <v>40</v>
      </c>
      <c r="H258" s="394" t="s">
        <v>40</v>
      </c>
      <c r="I258" s="394" t="s">
        <v>40</v>
      </c>
      <c r="J258" s="394" t="s">
        <v>40</v>
      </c>
      <c r="K258" s="394" t="s">
        <v>40</v>
      </c>
      <c r="L258" s="394" t="s">
        <v>40</v>
      </c>
      <c r="M258" s="394" t="s">
        <v>40</v>
      </c>
      <c r="N258" s="394" t="s">
        <v>40</v>
      </c>
      <c r="O258" s="394" t="s">
        <v>40</v>
      </c>
      <c r="P258" s="394" t="s">
        <v>40</v>
      </c>
      <c r="Q258" s="394" t="s">
        <v>40</v>
      </c>
      <c r="R258" s="394" t="s">
        <v>40</v>
      </c>
      <c r="S258" s="394" t="s">
        <v>40</v>
      </c>
      <c r="T258" s="394" t="s">
        <v>40</v>
      </c>
      <c r="U258" s="379">
        <v>741.12599999999998</v>
      </c>
      <c r="V258" s="379">
        <v>783.59</v>
      </c>
      <c r="W258" s="379">
        <v>806.87</v>
      </c>
      <c r="X258" s="379">
        <v>770.19100000000003</v>
      </c>
      <c r="Y258" s="379">
        <v>736.65200000000004</v>
      </c>
      <c r="Z258" s="379">
        <v>987.86699999999996</v>
      </c>
      <c r="AA258" s="379">
        <v>1031.69</v>
      </c>
      <c r="AB258" s="379">
        <v>1054.0409999999999</v>
      </c>
      <c r="AC258" s="379">
        <v>1097.079</v>
      </c>
      <c r="AD258" s="379">
        <v>1121.576</v>
      </c>
      <c r="AE258" s="379">
        <v>1200.749</v>
      </c>
    </row>
    <row r="259" spans="1:31" x14ac:dyDescent="0.2">
      <c r="A259" s="156" t="s">
        <v>186</v>
      </c>
      <c r="B259" s="394" t="s">
        <v>40</v>
      </c>
      <c r="C259" s="394" t="s">
        <v>40</v>
      </c>
      <c r="D259" s="394" t="s">
        <v>40</v>
      </c>
      <c r="E259" s="394" t="s">
        <v>40</v>
      </c>
      <c r="F259" s="394" t="s">
        <v>40</v>
      </c>
      <c r="G259" s="394" t="s">
        <v>40</v>
      </c>
      <c r="H259" s="394" t="s">
        <v>40</v>
      </c>
      <c r="I259" s="394" t="s">
        <v>40</v>
      </c>
      <c r="J259" s="394" t="s">
        <v>40</v>
      </c>
      <c r="K259" s="394" t="s">
        <v>40</v>
      </c>
      <c r="L259" s="394" t="s">
        <v>40</v>
      </c>
      <c r="M259" s="394" t="s">
        <v>40</v>
      </c>
      <c r="N259" s="394" t="s">
        <v>40</v>
      </c>
      <c r="O259" s="394" t="s">
        <v>40</v>
      </c>
      <c r="P259" s="394" t="s">
        <v>40</v>
      </c>
      <c r="Q259" s="394" t="s">
        <v>40</v>
      </c>
      <c r="R259" s="394" t="s">
        <v>40</v>
      </c>
      <c r="S259" s="394" t="s">
        <v>40</v>
      </c>
      <c r="T259" s="394" t="s">
        <v>40</v>
      </c>
      <c r="U259" s="379">
        <v>113.866</v>
      </c>
      <c r="V259" s="379">
        <v>119.429</v>
      </c>
      <c r="W259" s="379">
        <v>105.488</v>
      </c>
      <c r="X259" s="379">
        <v>110.71299999999999</v>
      </c>
      <c r="Y259" s="379">
        <v>109.23</v>
      </c>
      <c r="Z259" s="379">
        <v>103.185</v>
      </c>
      <c r="AA259" s="379">
        <v>77.194999999999993</v>
      </c>
      <c r="AB259" s="379">
        <v>25.248999999999999</v>
      </c>
      <c r="AC259" s="379">
        <v>34.195</v>
      </c>
      <c r="AD259" s="379">
        <v>47.847999999999999</v>
      </c>
      <c r="AE259" s="379">
        <v>50.283999999999999</v>
      </c>
    </row>
    <row r="260" spans="1:31" x14ac:dyDescent="0.2">
      <c r="A260" s="156" t="s">
        <v>297</v>
      </c>
      <c r="B260" s="394" t="s">
        <v>40</v>
      </c>
      <c r="C260" s="394" t="s">
        <v>40</v>
      </c>
      <c r="D260" s="394" t="s">
        <v>40</v>
      </c>
      <c r="E260" s="394" t="s">
        <v>40</v>
      </c>
      <c r="F260" s="394" t="s">
        <v>40</v>
      </c>
      <c r="G260" s="394" t="s">
        <v>40</v>
      </c>
      <c r="H260" s="394" t="s">
        <v>40</v>
      </c>
      <c r="I260" s="394" t="s">
        <v>40</v>
      </c>
      <c r="J260" s="394" t="s">
        <v>40</v>
      </c>
      <c r="K260" s="394" t="s">
        <v>40</v>
      </c>
      <c r="L260" s="394" t="s">
        <v>40</v>
      </c>
      <c r="M260" s="394" t="s">
        <v>40</v>
      </c>
      <c r="N260" s="394" t="s">
        <v>40</v>
      </c>
      <c r="O260" s="394" t="s">
        <v>40</v>
      </c>
      <c r="P260" s="394" t="s">
        <v>40</v>
      </c>
      <c r="Q260" s="394" t="s">
        <v>40</v>
      </c>
      <c r="R260" s="394" t="s">
        <v>40</v>
      </c>
      <c r="S260" s="394" t="s">
        <v>40</v>
      </c>
      <c r="T260" s="394" t="s">
        <v>40</v>
      </c>
      <c r="U260" s="379">
        <v>2367.4949999999999</v>
      </c>
      <c r="V260" s="379">
        <v>2433.1799999999998</v>
      </c>
      <c r="W260" s="379">
        <v>2462.1689999999999</v>
      </c>
      <c r="X260" s="379">
        <v>2543.7289999999998</v>
      </c>
      <c r="Y260" s="379">
        <v>2435.9850000000001</v>
      </c>
      <c r="Z260" s="379">
        <v>2643.8020000000001</v>
      </c>
      <c r="AA260" s="379">
        <v>2622.328</v>
      </c>
      <c r="AB260" s="379">
        <v>2612.9229999999998</v>
      </c>
      <c r="AC260" s="379">
        <v>2608.89</v>
      </c>
      <c r="AD260" s="379">
        <v>2613.578</v>
      </c>
      <c r="AE260" s="379">
        <v>2624.0770000000002</v>
      </c>
    </row>
    <row r="261" spans="1:31" x14ac:dyDescent="0.2">
      <c r="A261" s="308" t="s">
        <v>184</v>
      </c>
      <c r="B261" s="394" t="s">
        <v>40</v>
      </c>
      <c r="C261" s="394" t="s">
        <v>40</v>
      </c>
      <c r="D261" s="394" t="s">
        <v>40</v>
      </c>
      <c r="E261" s="394" t="s">
        <v>40</v>
      </c>
      <c r="F261" s="394" t="s">
        <v>40</v>
      </c>
      <c r="G261" s="394" t="s">
        <v>40</v>
      </c>
      <c r="H261" s="394" t="s">
        <v>40</v>
      </c>
      <c r="I261" s="394" t="s">
        <v>40</v>
      </c>
      <c r="J261" s="394" t="s">
        <v>40</v>
      </c>
      <c r="K261" s="394" t="s">
        <v>40</v>
      </c>
      <c r="L261" s="394" t="s">
        <v>40</v>
      </c>
      <c r="M261" s="394" t="s">
        <v>40</v>
      </c>
      <c r="N261" s="394" t="s">
        <v>40</v>
      </c>
      <c r="O261" s="394" t="s">
        <v>40</v>
      </c>
      <c r="P261" s="394" t="s">
        <v>40</v>
      </c>
      <c r="Q261" s="394" t="s">
        <v>40</v>
      </c>
      <c r="R261" s="394" t="s">
        <v>40</v>
      </c>
      <c r="S261" s="394" t="s">
        <v>40</v>
      </c>
      <c r="T261" s="394" t="s">
        <v>40</v>
      </c>
      <c r="U261" s="379">
        <v>8.1829999999999998</v>
      </c>
      <c r="V261" s="379">
        <v>6.7619999999999996</v>
      </c>
      <c r="W261" s="379">
        <v>6.6280000000000001</v>
      </c>
      <c r="X261" s="379">
        <v>5.2450000000000001</v>
      </c>
      <c r="Y261" s="379">
        <v>80.3</v>
      </c>
      <c r="Z261" s="379">
        <v>14.456</v>
      </c>
      <c r="AA261" s="379">
        <v>14.507999999999999</v>
      </c>
      <c r="AB261" s="379">
        <v>11.486000000000001</v>
      </c>
      <c r="AC261" s="379">
        <v>11.582000000000001</v>
      </c>
      <c r="AD261" s="379">
        <v>9.359</v>
      </c>
      <c r="AE261" s="379">
        <v>9.4369999999999994</v>
      </c>
    </row>
    <row r="262" spans="1:31" x14ac:dyDescent="0.2">
      <c r="A262" s="308" t="s">
        <v>183</v>
      </c>
      <c r="B262" s="394" t="s">
        <v>40</v>
      </c>
      <c r="C262" s="394" t="s">
        <v>40</v>
      </c>
      <c r="D262" s="394" t="s">
        <v>40</v>
      </c>
      <c r="E262" s="394" t="s">
        <v>40</v>
      </c>
      <c r="F262" s="394" t="s">
        <v>40</v>
      </c>
      <c r="G262" s="394" t="s">
        <v>40</v>
      </c>
      <c r="H262" s="394" t="s">
        <v>40</v>
      </c>
      <c r="I262" s="394" t="s">
        <v>40</v>
      </c>
      <c r="J262" s="394" t="s">
        <v>40</v>
      </c>
      <c r="K262" s="394" t="s">
        <v>40</v>
      </c>
      <c r="L262" s="394" t="s">
        <v>40</v>
      </c>
      <c r="M262" s="394" t="s">
        <v>40</v>
      </c>
      <c r="N262" s="394" t="s">
        <v>40</v>
      </c>
      <c r="O262" s="394" t="s">
        <v>40</v>
      </c>
      <c r="P262" s="394" t="s">
        <v>40</v>
      </c>
      <c r="Q262" s="394" t="s">
        <v>40</v>
      </c>
      <c r="R262" s="394" t="s">
        <v>40</v>
      </c>
      <c r="S262" s="394" t="s">
        <v>40</v>
      </c>
      <c r="T262" s="394" t="s">
        <v>40</v>
      </c>
      <c r="U262" s="379">
        <v>0</v>
      </c>
      <c r="V262" s="379">
        <v>0</v>
      </c>
      <c r="W262" s="379">
        <v>0</v>
      </c>
      <c r="X262" s="379">
        <v>0</v>
      </c>
      <c r="Y262" s="379">
        <v>0</v>
      </c>
      <c r="Z262" s="379">
        <v>15.028</v>
      </c>
      <c r="AA262" s="379">
        <v>15.209</v>
      </c>
      <c r="AB262" s="379">
        <v>15.097</v>
      </c>
      <c r="AC262" s="379">
        <v>15.4</v>
      </c>
      <c r="AD262" s="379">
        <v>15.11</v>
      </c>
      <c r="AE262" s="379">
        <v>15.394</v>
      </c>
    </row>
    <row r="263" spans="1:31" x14ac:dyDescent="0.2">
      <c r="A263" s="308" t="s">
        <v>372</v>
      </c>
      <c r="B263" s="394" t="s">
        <v>40</v>
      </c>
      <c r="C263" s="394" t="s">
        <v>40</v>
      </c>
      <c r="D263" s="394" t="s">
        <v>40</v>
      </c>
      <c r="E263" s="394" t="s">
        <v>40</v>
      </c>
      <c r="F263" s="394" t="s">
        <v>40</v>
      </c>
      <c r="G263" s="394" t="s">
        <v>40</v>
      </c>
      <c r="H263" s="394" t="s">
        <v>40</v>
      </c>
      <c r="I263" s="394" t="s">
        <v>40</v>
      </c>
      <c r="J263" s="394" t="s">
        <v>40</v>
      </c>
      <c r="K263" s="394" t="s">
        <v>40</v>
      </c>
      <c r="L263" s="394" t="s">
        <v>40</v>
      </c>
      <c r="M263" s="394" t="s">
        <v>40</v>
      </c>
      <c r="N263" s="394" t="s">
        <v>40</v>
      </c>
      <c r="O263" s="394" t="s">
        <v>40</v>
      </c>
      <c r="P263" s="394" t="s">
        <v>40</v>
      </c>
      <c r="Q263" s="394" t="s">
        <v>40</v>
      </c>
      <c r="R263" s="394" t="s">
        <v>40</v>
      </c>
      <c r="S263" s="394" t="s">
        <v>40</v>
      </c>
      <c r="T263" s="394" t="s">
        <v>40</v>
      </c>
      <c r="U263" s="379">
        <v>0</v>
      </c>
      <c r="V263" s="379">
        <v>0</v>
      </c>
      <c r="W263" s="379">
        <v>0</v>
      </c>
      <c r="X263" s="379">
        <v>0</v>
      </c>
      <c r="Y263" s="379">
        <v>0</v>
      </c>
      <c r="Z263" s="379">
        <v>0</v>
      </c>
      <c r="AA263" s="379">
        <v>0</v>
      </c>
      <c r="AB263" s="379">
        <v>0</v>
      </c>
      <c r="AC263" s="379">
        <v>0</v>
      </c>
      <c r="AD263" s="379">
        <v>0</v>
      </c>
      <c r="AE263" s="379">
        <v>0</v>
      </c>
    </row>
    <row r="264" spans="1:31" x14ac:dyDescent="0.2">
      <c r="A264" s="308" t="s">
        <v>182</v>
      </c>
      <c r="B264" s="394" t="s">
        <v>40</v>
      </c>
      <c r="C264" s="394" t="s">
        <v>40</v>
      </c>
      <c r="D264" s="394" t="s">
        <v>40</v>
      </c>
      <c r="E264" s="394" t="s">
        <v>40</v>
      </c>
      <c r="F264" s="394" t="s">
        <v>40</v>
      </c>
      <c r="G264" s="394" t="s">
        <v>40</v>
      </c>
      <c r="H264" s="394" t="s">
        <v>40</v>
      </c>
      <c r="I264" s="394" t="s">
        <v>40</v>
      </c>
      <c r="J264" s="394" t="s">
        <v>40</v>
      </c>
      <c r="K264" s="394" t="s">
        <v>40</v>
      </c>
      <c r="L264" s="394" t="s">
        <v>40</v>
      </c>
      <c r="M264" s="394" t="s">
        <v>40</v>
      </c>
      <c r="N264" s="394" t="s">
        <v>40</v>
      </c>
      <c r="O264" s="394" t="s">
        <v>40</v>
      </c>
      <c r="P264" s="394" t="s">
        <v>40</v>
      </c>
      <c r="Q264" s="394" t="s">
        <v>40</v>
      </c>
      <c r="R264" s="394" t="s">
        <v>40</v>
      </c>
      <c r="S264" s="394" t="s">
        <v>40</v>
      </c>
      <c r="T264" s="394" t="s">
        <v>40</v>
      </c>
      <c r="U264" s="379">
        <v>81.983999999999995</v>
      </c>
      <c r="V264" s="379">
        <v>107.76</v>
      </c>
      <c r="W264" s="379">
        <v>71.462000000000003</v>
      </c>
      <c r="X264" s="379">
        <v>95.1</v>
      </c>
      <c r="Y264" s="379">
        <v>102.752</v>
      </c>
      <c r="Z264" s="379">
        <v>113.73</v>
      </c>
      <c r="AA264" s="379">
        <v>108.128</v>
      </c>
      <c r="AB264" s="379">
        <v>112.65</v>
      </c>
      <c r="AC264" s="379">
        <v>110.86499999999999</v>
      </c>
      <c r="AD264" s="379">
        <v>101.685</v>
      </c>
      <c r="AE264" s="379">
        <v>113.92400000000001</v>
      </c>
    </row>
    <row r="265" spans="1:31" ht="10.5" x14ac:dyDescent="0.25">
      <c r="A265" s="258" t="s">
        <v>181</v>
      </c>
      <c r="B265" s="395" t="s">
        <v>40</v>
      </c>
      <c r="C265" s="395" t="s">
        <v>40</v>
      </c>
      <c r="D265" s="395" t="s">
        <v>40</v>
      </c>
      <c r="E265" s="395" t="s">
        <v>40</v>
      </c>
      <c r="F265" s="395" t="s">
        <v>40</v>
      </c>
      <c r="G265" s="395" t="s">
        <v>40</v>
      </c>
      <c r="H265" s="395" t="s">
        <v>40</v>
      </c>
      <c r="I265" s="395" t="s">
        <v>40</v>
      </c>
      <c r="J265" s="395" t="s">
        <v>40</v>
      </c>
      <c r="K265" s="395" t="s">
        <v>40</v>
      </c>
      <c r="L265" s="395" t="s">
        <v>40</v>
      </c>
      <c r="M265" s="395" t="s">
        <v>40</v>
      </c>
      <c r="N265" s="395" t="s">
        <v>40</v>
      </c>
      <c r="O265" s="395" t="s">
        <v>40</v>
      </c>
      <c r="P265" s="395" t="s">
        <v>40</v>
      </c>
      <c r="Q265" s="395" t="s">
        <v>40</v>
      </c>
      <c r="R265" s="395" t="s">
        <v>40</v>
      </c>
      <c r="S265" s="395" t="s">
        <v>40</v>
      </c>
      <c r="T265" s="395" t="s">
        <v>40</v>
      </c>
      <c r="U265" s="396">
        <v>3325.0720000000001</v>
      </c>
      <c r="V265" s="396">
        <v>3457.7570000000001</v>
      </c>
      <c r="W265" s="396">
        <v>3463.3440000000001</v>
      </c>
      <c r="X265" s="396">
        <v>3530.6060000000002</v>
      </c>
      <c r="Y265" s="396">
        <v>3493.1840000000002</v>
      </c>
      <c r="Z265" s="396">
        <v>3919.7730000000001</v>
      </c>
      <c r="AA265" s="396">
        <v>3892.252</v>
      </c>
      <c r="AB265" s="396">
        <v>3932.433</v>
      </c>
      <c r="AC265" s="396">
        <v>3909.9870000000001</v>
      </c>
      <c r="AD265" s="396">
        <v>4019.28</v>
      </c>
      <c r="AE265" s="396">
        <v>4041.7469999999998</v>
      </c>
    </row>
    <row r="266" spans="1:31" ht="10.5" x14ac:dyDescent="0.25">
      <c r="A266" s="258" t="s">
        <v>180</v>
      </c>
      <c r="B266" s="395" t="s">
        <v>40</v>
      </c>
      <c r="C266" s="395" t="s">
        <v>40</v>
      </c>
      <c r="D266" s="395" t="s">
        <v>40</v>
      </c>
      <c r="E266" s="395" t="s">
        <v>40</v>
      </c>
      <c r="F266" s="395" t="s">
        <v>40</v>
      </c>
      <c r="G266" s="395" t="s">
        <v>40</v>
      </c>
      <c r="H266" s="395" t="s">
        <v>40</v>
      </c>
      <c r="I266" s="395" t="s">
        <v>40</v>
      </c>
      <c r="J266" s="395" t="s">
        <v>40</v>
      </c>
      <c r="K266" s="395" t="s">
        <v>40</v>
      </c>
      <c r="L266" s="395" t="s">
        <v>40</v>
      </c>
      <c r="M266" s="395" t="s">
        <v>40</v>
      </c>
      <c r="N266" s="395" t="s">
        <v>40</v>
      </c>
      <c r="O266" s="395" t="s">
        <v>40</v>
      </c>
      <c r="P266" s="395" t="s">
        <v>40</v>
      </c>
      <c r="Q266" s="395" t="s">
        <v>40</v>
      </c>
      <c r="R266" s="395" t="s">
        <v>40</v>
      </c>
      <c r="S266" s="395" t="s">
        <v>40</v>
      </c>
      <c r="T266" s="395" t="s">
        <v>40</v>
      </c>
      <c r="U266" s="396">
        <v>621.50900000000001</v>
      </c>
      <c r="V266" s="396">
        <v>630.77599999999995</v>
      </c>
      <c r="W266" s="396">
        <v>651.10900000000004</v>
      </c>
      <c r="X266" s="396">
        <v>634.64300000000003</v>
      </c>
      <c r="Y266" s="396">
        <v>616.46100000000001</v>
      </c>
      <c r="Z266" s="396">
        <v>701.84400000000005</v>
      </c>
      <c r="AA266" s="396">
        <v>714.91099999999994</v>
      </c>
      <c r="AB266" s="396">
        <v>737.97199999999998</v>
      </c>
      <c r="AC266" s="396">
        <v>789.09699999999998</v>
      </c>
      <c r="AD266" s="396">
        <v>757.77200000000005</v>
      </c>
      <c r="AE266" s="396">
        <v>802.94500000000005</v>
      </c>
    </row>
    <row r="267" spans="1:31" ht="10.5" x14ac:dyDescent="0.25">
      <c r="A267" s="258" t="s">
        <v>178</v>
      </c>
      <c r="B267" s="395" t="s">
        <v>40</v>
      </c>
      <c r="C267" s="395" t="s">
        <v>40</v>
      </c>
      <c r="D267" s="395" t="s">
        <v>40</v>
      </c>
      <c r="E267" s="395" t="s">
        <v>40</v>
      </c>
      <c r="F267" s="395" t="s">
        <v>40</v>
      </c>
      <c r="G267" s="395" t="s">
        <v>40</v>
      </c>
      <c r="H267" s="395" t="s">
        <v>40</v>
      </c>
      <c r="I267" s="395" t="s">
        <v>40</v>
      </c>
      <c r="J267" s="395" t="s">
        <v>40</v>
      </c>
      <c r="K267" s="395" t="s">
        <v>40</v>
      </c>
      <c r="L267" s="395" t="s">
        <v>40</v>
      </c>
      <c r="M267" s="395" t="s">
        <v>40</v>
      </c>
      <c r="N267" s="395" t="s">
        <v>40</v>
      </c>
      <c r="O267" s="395" t="s">
        <v>40</v>
      </c>
      <c r="P267" s="395" t="s">
        <v>40</v>
      </c>
      <c r="Q267" s="395" t="s">
        <v>40</v>
      </c>
      <c r="R267" s="395" t="s">
        <v>40</v>
      </c>
      <c r="S267" s="395" t="s">
        <v>40</v>
      </c>
      <c r="T267" s="395" t="s">
        <v>40</v>
      </c>
      <c r="U267" s="396">
        <v>3946.5810000000001</v>
      </c>
      <c r="V267" s="396">
        <v>4088.5329999999999</v>
      </c>
      <c r="W267" s="396">
        <v>4114.4530000000004</v>
      </c>
      <c r="X267" s="396">
        <v>4165.2489999999998</v>
      </c>
      <c r="Y267" s="396">
        <v>4109.6450000000004</v>
      </c>
      <c r="Z267" s="396">
        <v>4621.6170000000002</v>
      </c>
      <c r="AA267" s="396">
        <v>4607.1629999999996</v>
      </c>
      <c r="AB267" s="396">
        <v>4670.4049999999997</v>
      </c>
      <c r="AC267" s="396">
        <v>4699.0839999999998</v>
      </c>
      <c r="AD267" s="396">
        <v>4777.0519999999997</v>
      </c>
      <c r="AE267" s="396">
        <v>4844.692</v>
      </c>
    </row>
    <row r="268" spans="1:31" x14ac:dyDescent="0.2">
      <c r="J268" s="169"/>
      <c r="U268" s="124"/>
      <c r="V268" s="124"/>
      <c r="W268" s="124"/>
      <c r="X268" s="124"/>
      <c r="Y268" s="124"/>
      <c r="Z268" s="124"/>
      <c r="AA268" s="124"/>
      <c r="AB268" s="124"/>
      <c r="AC268" s="124"/>
      <c r="AD268" s="124"/>
      <c r="AE268" s="124"/>
    </row>
    <row r="269" spans="1:31" ht="30.5" x14ac:dyDescent="0.25">
      <c r="A269" s="262" t="s">
        <v>303</v>
      </c>
      <c r="B269" s="127"/>
      <c r="C269" s="127"/>
      <c r="D269" s="127"/>
      <c r="E269" s="255"/>
      <c r="F269" s="255"/>
      <c r="G269" s="255"/>
      <c r="H269" s="255"/>
      <c r="I269" s="255"/>
      <c r="J269" s="127"/>
    </row>
    <row r="270" spans="1:31" ht="40" x14ac:dyDescent="0.2">
      <c r="A270" s="262" t="s">
        <v>357</v>
      </c>
      <c r="B270" s="169"/>
      <c r="C270" s="169"/>
      <c r="D270" s="169"/>
      <c r="E270" s="124"/>
      <c r="F270" s="124"/>
      <c r="G270" s="124"/>
      <c r="H270" s="124"/>
      <c r="I270" s="124"/>
      <c r="J270" s="169"/>
    </row>
    <row r="272" spans="1:31" ht="25.5" customHeight="1" x14ac:dyDescent="0.2">
      <c r="A272" s="261" t="s">
        <v>299</v>
      </c>
      <c r="B272" s="231" t="s">
        <v>14</v>
      </c>
      <c r="C272" s="231" t="s">
        <v>15</v>
      </c>
      <c r="D272" s="231" t="s">
        <v>16</v>
      </c>
      <c r="E272" s="231" t="s">
        <v>17</v>
      </c>
      <c r="F272" s="231" t="s">
        <v>18</v>
      </c>
      <c r="G272" s="231" t="s">
        <v>19</v>
      </c>
      <c r="H272" s="231" t="s">
        <v>20</v>
      </c>
      <c r="I272" s="231" t="s">
        <v>21</v>
      </c>
      <c r="J272" s="231" t="s">
        <v>22</v>
      </c>
      <c r="K272" s="231" t="s">
        <v>23</v>
      </c>
      <c r="L272" s="233" t="s">
        <v>24</v>
      </c>
      <c r="M272" s="228" t="s">
        <v>39</v>
      </c>
      <c r="N272" s="228" t="s">
        <v>41</v>
      </c>
      <c r="O272" s="228" t="s">
        <v>43</v>
      </c>
      <c r="P272" s="228" t="s">
        <v>110</v>
      </c>
      <c r="Q272" s="228" t="s">
        <v>113</v>
      </c>
      <c r="R272" s="228" t="s">
        <v>118</v>
      </c>
      <c r="S272" s="228" t="s">
        <v>120</v>
      </c>
      <c r="T272" s="228" t="s">
        <v>136</v>
      </c>
      <c r="U272" s="228" t="s">
        <v>296</v>
      </c>
      <c r="V272" s="228" t="s">
        <v>315</v>
      </c>
      <c r="W272" s="228" t="s">
        <v>319</v>
      </c>
      <c r="X272" s="228" t="s">
        <v>328</v>
      </c>
    </row>
    <row r="273" spans="1:24" ht="10.5" x14ac:dyDescent="0.25">
      <c r="A273" s="220" t="s">
        <v>207</v>
      </c>
      <c r="B273" s="224"/>
      <c r="C273" s="224"/>
      <c r="D273" s="224"/>
      <c r="E273" s="224"/>
      <c r="F273" s="224"/>
      <c r="G273" s="224"/>
      <c r="H273" s="224"/>
      <c r="I273" s="224"/>
      <c r="J273" s="224"/>
      <c r="K273" s="224"/>
      <c r="L273" s="224"/>
      <c r="M273" s="224"/>
      <c r="N273" s="224"/>
      <c r="O273" s="224"/>
      <c r="P273" s="224"/>
      <c r="Q273" s="224"/>
      <c r="R273" s="224"/>
      <c r="S273" s="224"/>
      <c r="T273" s="224"/>
      <c r="U273" s="225"/>
      <c r="V273" s="257"/>
      <c r="W273" s="257"/>
      <c r="X273" s="257"/>
    </row>
    <row r="274" spans="1:24" ht="20" x14ac:dyDescent="0.2">
      <c r="A274" s="137" t="s">
        <v>417</v>
      </c>
      <c r="B274" s="394" t="s">
        <v>40</v>
      </c>
      <c r="C274" s="394" t="s">
        <v>40</v>
      </c>
      <c r="D274" s="394" t="s">
        <v>40</v>
      </c>
      <c r="E274" s="394" t="s">
        <v>40</v>
      </c>
      <c r="F274" s="394" t="s">
        <v>40</v>
      </c>
      <c r="G274" s="394" t="s">
        <v>40</v>
      </c>
      <c r="H274" s="394" t="s">
        <v>40</v>
      </c>
      <c r="I274" s="394" t="s">
        <v>40</v>
      </c>
      <c r="J274" s="394" t="s">
        <v>40</v>
      </c>
      <c r="K274" s="394" t="s">
        <v>40</v>
      </c>
      <c r="L274" s="394" t="s">
        <v>40</v>
      </c>
      <c r="M274" s="394" t="s">
        <v>40</v>
      </c>
      <c r="N274" s="394" t="s">
        <v>40</v>
      </c>
      <c r="O274" s="394" t="s">
        <v>40</v>
      </c>
      <c r="P274" s="394" t="s">
        <v>40</v>
      </c>
      <c r="Q274" s="394" t="s">
        <v>40</v>
      </c>
      <c r="R274" s="394" t="s">
        <v>40</v>
      </c>
      <c r="S274" s="394" t="s">
        <v>40</v>
      </c>
      <c r="T274" s="394" t="s">
        <v>40</v>
      </c>
      <c r="U274" s="379">
        <v>64.820999999999998</v>
      </c>
      <c r="V274" s="379">
        <v>96.438999999999993</v>
      </c>
      <c r="W274" s="379">
        <v>95.537000000000006</v>
      </c>
      <c r="X274" s="379">
        <v>0</v>
      </c>
    </row>
    <row r="275" spans="1:24" x14ac:dyDescent="0.2">
      <c r="A275" s="308" t="s">
        <v>205</v>
      </c>
      <c r="B275" s="394" t="s">
        <v>40</v>
      </c>
      <c r="C275" s="394" t="s">
        <v>40</v>
      </c>
      <c r="D275" s="394" t="s">
        <v>40</v>
      </c>
      <c r="E275" s="394" t="s">
        <v>40</v>
      </c>
      <c r="F275" s="394" t="s">
        <v>40</v>
      </c>
      <c r="G275" s="394" t="s">
        <v>40</v>
      </c>
      <c r="H275" s="394" t="s">
        <v>40</v>
      </c>
      <c r="I275" s="394" t="s">
        <v>40</v>
      </c>
      <c r="J275" s="394" t="s">
        <v>40</v>
      </c>
      <c r="K275" s="394" t="s">
        <v>40</v>
      </c>
      <c r="L275" s="394" t="s">
        <v>40</v>
      </c>
      <c r="M275" s="394" t="s">
        <v>40</v>
      </c>
      <c r="N275" s="394" t="s">
        <v>40</v>
      </c>
      <c r="O275" s="394" t="s">
        <v>40</v>
      </c>
      <c r="P275" s="394" t="s">
        <v>40</v>
      </c>
      <c r="Q275" s="394" t="s">
        <v>40</v>
      </c>
      <c r="R275" s="394" t="s">
        <v>40</v>
      </c>
      <c r="S275" s="394" t="s">
        <v>40</v>
      </c>
      <c r="T275" s="394" t="s">
        <v>40</v>
      </c>
      <c r="U275" s="379">
        <v>26.222000000000001</v>
      </c>
      <c r="V275" s="379">
        <v>26.015000000000001</v>
      </c>
      <c r="W275" s="379">
        <v>28.1</v>
      </c>
      <c r="X275" s="379">
        <v>0</v>
      </c>
    </row>
    <row r="276" spans="1:24" x14ac:dyDescent="0.2">
      <c r="A276" s="252" t="s">
        <v>204</v>
      </c>
      <c r="B276" s="394" t="s">
        <v>40</v>
      </c>
      <c r="C276" s="394" t="s">
        <v>40</v>
      </c>
      <c r="D276" s="394" t="s">
        <v>40</v>
      </c>
      <c r="E276" s="394" t="s">
        <v>40</v>
      </c>
      <c r="F276" s="394" t="s">
        <v>40</v>
      </c>
      <c r="G276" s="394" t="s">
        <v>40</v>
      </c>
      <c r="H276" s="394" t="s">
        <v>40</v>
      </c>
      <c r="I276" s="394" t="s">
        <v>40</v>
      </c>
      <c r="J276" s="394" t="s">
        <v>40</v>
      </c>
      <c r="K276" s="394" t="s">
        <v>40</v>
      </c>
      <c r="L276" s="394" t="s">
        <v>40</v>
      </c>
      <c r="M276" s="394" t="s">
        <v>40</v>
      </c>
      <c r="N276" s="394" t="s">
        <v>40</v>
      </c>
      <c r="O276" s="394" t="s">
        <v>40</v>
      </c>
      <c r="P276" s="394" t="s">
        <v>40</v>
      </c>
      <c r="Q276" s="394" t="s">
        <v>40</v>
      </c>
      <c r="R276" s="394" t="s">
        <v>40</v>
      </c>
      <c r="S276" s="394" t="s">
        <v>40</v>
      </c>
      <c r="T276" s="394" t="s">
        <v>40</v>
      </c>
      <c r="U276" s="380">
        <v>0</v>
      </c>
      <c r="V276" s="380">
        <v>0</v>
      </c>
      <c r="W276" s="380">
        <v>0</v>
      </c>
      <c r="X276" s="380">
        <v>0</v>
      </c>
    </row>
    <row r="277" spans="1:24" x14ac:dyDescent="0.2">
      <c r="A277" s="252" t="s">
        <v>203</v>
      </c>
      <c r="B277" s="394" t="s">
        <v>40</v>
      </c>
      <c r="C277" s="394" t="s">
        <v>40</v>
      </c>
      <c r="D277" s="394" t="s">
        <v>40</v>
      </c>
      <c r="E277" s="394" t="s">
        <v>40</v>
      </c>
      <c r="F277" s="394" t="s">
        <v>40</v>
      </c>
      <c r="G277" s="394" t="s">
        <v>40</v>
      </c>
      <c r="H277" s="394" t="s">
        <v>40</v>
      </c>
      <c r="I277" s="394" t="s">
        <v>40</v>
      </c>
      <c r="J277" s="394" t="s">
        <v>40</v>
      </c>
      <c r="K277" s="394" t="s">
        <v>40</v>
      </c>
      <c r="L277" s="394" t="s">
        <v>40</v>
      </c>
      <c r="M277" s="394" t="s">
        <v>40</v>
      </c>
      <c r="N277" s="394" t="s">
        <v>40</v>
      </c>
      <c r="O277" s="394" t="s">
        <v>40</v>
      </c>
      <c r="P277" s="394" t="s">
        <v>40</v>
      </c>
      <c r="Q277" s="394" t="s">
        <v>40</v>
      </c>
      <c r="R277" s="394" t="s">
        <v>40</v>
      </c>
      <c r="S277" s="394" t="s">
        <v>40</v>
      </c>
      <c r="T277" s="394" t="s">
        <v>40</v>
      </c>
      <c r="U277" s="380">
        <v>26.222000000000001</v>
      </c>
      <c r="V277" s="380">
        <v>26.015000000000001</v>
      </c>
      <c r="W277" s="380">
        <v>28.1</v>
      </c>
      <c r="X277" s="380">
        <v>0</v>
      </c>
    </row>
    <row r="278" spans="1:24" x14ac:dyDescent="0.2">
      <c r="A278" s="125" t="s">
        <v>412</v>
      </c>
      <c r="B278" s="394" t="s">
        <v>40</v>
      </c>
      <c r="C278" s="394" t="s">
        <v>40</v>
      </c>
      <c r="D278" s="394" t="s">
        <v>40</v>
      </c>
      <c r="E278" s="394" t="s">
        <v>40</v>
      </c>
      <c r="F278" s="394" t="s">
        <v>40</v>
      </c>
      <c r="G278" s="394" t="s">
        <v>40</v>
      </c>
      <c r="H278" s="394" t="s">
        <v>40</v>
      </c>
      <c r="I278" s="394" t="s">
        <v>40</v>
      </c>
      <c r="J278" s="394" t="s">
        <v>40</v>
      </c>
      <c r="K278" s="394" t="s">
        <v>40</v>
      </c>
      <c r="L278" s="394" t="s">
        <v>40</v>
      </c>
      <c r="M278" s="394" t="s">
        <v>40</v>
      </c>
      <c r="N278" s="394" t="s">
        <v>40</v>
      </c>
      <c r="O278" s="394" t="s">
        <v>40</v>
      </c>
      <c r="P278" s="394" t="s">
        <v>40</v>
      </c>
      <c r="Q278" s="394" t="s">
        <v>40</v>
      </c>
      <c r="R278" s="394" t="s">
        <v>40</v>
      </c>
      <c r="S278" s="394" t="s">
        <v>40</v>
      </c>
      <c r="T278" s="394" t="s">
        <v>40</v>
      </c>
      <c r="U278" s="380">
        <v>0</v>
      </c>
      <c r="V278" s="380">
        <v>0</v>
      </c>
      <c r="W278" s="380">
        <v>0</v>
      </c>
      <c r="X278" s="380">
        <v>0</v>
      </c>
    </row>
    <row r="279" spans="1:24" x14ac:dyDescent="0.2">
      <c r="A279" s="252" t="s">
        <v>199</v>
      </c>
      <c r="B279" s="394" t="s">
        <v>40</v>
      </c>
      <c r="C279" s="394" t="s">
        <v>40</v>
      </c>
      <c r="D279" s="394" t="s">
        <v>40</v>
      </c>
      <c r="E279" s="394" t="s">
        <v>40</v>
      </c>
      <c r="F279" s="394" t="s">
        <v>40</v>
      </c>
      <c r="G279" s="394" t="s">
        <v>40</v>
      </c>
      <c r="H279" s="394" t="s">
        <v>40</v>
      </c>
      <c r="I279" s="394" t="s">
        <v>40</v>
      </c>
      <c r="J279" s="394" t="s">
        <v>40</v>
      </c>
      <c r="K279" s="394" t="s">
        <v>40</v>
      </c>
      <c r="L279" s="394" t="s">
        <v>40</v>
      </c>
      <c r="M279" s="394" t="s">
        <v>40</v>
      </c>
      <c r="N279" s="394" t="s">
        <v>40</v>
      </c>
      <c r="O279" s="394" t="s">
        <v>40</v>
      </c>
      <c r="P279" s="394" t="s">
        <v>40</v>
      </c>
      <c r="Q279" s="394" t="s">
        <v>40</v>
      </c>
      <c r="R279" s="394" t="s">
        <v>40</v>
      </c>
      <c r="S279" s="394" t="s">
        <v>40</v>
      </c>
      <c r="T279" s="394" t="s">
        <v>40</v>
      </c>
      <c r="U279" s="380">
        <v>0</v>
      </c>
      <c r="V279" s="380">
        <v>0</v>
      </c>
      <c r="W279" s="380">
        <v>0</v>
      </c>
      <c r="X279" s="380">
        <v>0</v>
      </c>
    </row>
    <row r="280" spans="1:24" x14ac:dyDescent="0.2">
      <c r="A280" s="252" t="s">
        <v>201</v>
      </c>
      <c r="B280" s="394" t="s">
        <v>40</v>
      </c>
      <c r="C280" s="394" t="s">
        <v>40</v>
      </c>
      <c r="D280" s="394" t="s">
        <v>40</v>
      </c>
      <c r="E280" s="394" t="s">
        <v>40</v>
      </c>
      <c r="F280" s="394" t="s">
        <v>40</v>
      </c>
      <c r="G280" s="394" t="s">
        <v>40</v>
      </c>
      <c r="H280" s="394" t="s">
        <v>40</v>
      </c>
      <c r="I280" s="394" t="s">
        <v>40</v>
      </c>
      <c r="J280" s="394" t="s">
        <v>40</v>
      </c>
      <c r="K280" s="394" t="s">
        <v>40</v>
      </c>
      <c r="L280" s="394" t="s">
        <v>40</v>
      </c>
      <c r="M280" s="394" t="s">
        <v>40</v>
      </c>
      <c r="N280" s="394" t="s">
        <v>40</v>
      </c>
      <c r="O280" s="394" t="s">
        <v>40</v>
      </c>
      <c r="P280" s="394" t="s">
        <v>40</v>
      </c>
      <c r="Q280" s="394" t="s">
        <v>40</v>
      </c>
      <c r="R280" s="394" t="s">
        <v>40</v>
      </c>
      <c r="S280" s="394" t="s">
        <v>40</v>
      </c>
      <c r="T280" s="394" t="s">
        <v>40</v>
      </c>
      <c r="U280" s="380">
        <v>0</v>
      </c>
      <c r="V280" s="380">
        <v>0</v>
      </c>
      <c r="W280" s="380">
        <v>0</v>
      </c>
      <c r="X280" s="380">
        <v>0</v>
      </c>
    </row>
    <row r="281" spans="1:24" x14ac:dyDescent="0.2">
      <c r="A281" s="125" t="s">
        <v>200</v>
      </c>
      <c r="B281" s="394" t="s">
        <v>40</v>
      </c>
      <c r="C281" s="394" t="s">
        <v>40</v>
      </c>
      <c r="D281" s="394" t="s">
        <v>40</v>
      </c>
      <c r="E281" s="394" t="s">
        <v>40</v>
      </c>
      <c r="F281" s="394" t="s">
        <v>40</v>
      </c>
      <c r="G281" s="394" t="s">
        <v>40</v>
      </c>
      <c r="H281" s="394" t="s">
        <v>40</v>
      </c>
      <c r="I281" s="394" t="s">
        <v>40</v>
      </c>
      <c r="J281" s="394" t="s">
        <v>40</v>
      </c>
      <c r="K281" s="394" t="s">
        <v>40</v>
      </c>
      <c r="L281" s="394" t="s">
        <v>40</v>
      </c>
      <c r="M281" s="394" t="s">
        <v>40</v>
      </c>
      <c r="N281" s="394" t="s">
        <v>40</v>
      </c>
      <c r="O281" s="394" t="s">
        <v>40</v>
      </c>
      <c r="P281" s="394" t="s">
        <v>40</v>
      </c>
      <c r="Q281" s="394" t="s">
        <v>40</v>
      </c>
      <c r="R281" s="394" t="s">
        <v>40</v>
      </c>
      <c r="S281" s="394" t="s">
        <v>40</v>
      </c>
      <c r="T281" s="394" t="s">
        <v>40</v>
      </c>
      <c r="U281" s="380">
        <v>150.08799999999999</v>
      </c>
      <c r="V281" s="380">
        <v>144.03200000000001</v>
      </c>
      <c r="W281" s="380">
        <v>139.40299999999999</v>
      </c>
      <c r="X281" s="380">
        <v>0</v>
      </c>
    </row>
    <row r="282" spans="1:24" x14ac:dyDescent="0.2">
      <c r="A282" s="252" t="s">
        <v>199</v>
      </c>
      <c r="B282" s="394" t="s">
        <v>40</v>
      </c>
      <c r="C282" s="394" t="s">
        <v>40</v>
      </c>
      <c r="D282" s="394" t="s">
        <v>40</v>
      </c>
      <c r="E282" s="394" t="s">
        <v>40</v>
      </c>
      <c r="F282" s="394" t="s">
        <v>40</v>
      </c>
      <c r="G282" s="394" t="s">
        <v>40</v>
      </c>
      <c r="H282" s="394" t="s">
        <v>40</v>
      </c>
      <c r="I282" s="394" t="s">
        <v>40</v>
      </c>
      <c r="J282" s="394" t="s">
        <v>40</v>
      </c>
      <c r="K282" s="394" t="s">
        <v>40</v>
      </c>
      <c r="L282" s="394" t="s">
        <v>40</v>
      </c>
      <c r="M282" s="394" t="s">
        <v>40</v>
      </c>
      <c r="N282" s="394" t="s">
        <v>40</v>
      </c>
      <c r="O282" s="394" t="s">
        <v>40</v>
      </c>
      <c r="P282" s="394" t="s">
        <v>40</v>
      </c>
      <c r="Q282" s="394" t="s">
        <v>40</v>
      </c>
      <c r="R282" s="394" t="s">
        <v>40</v>
      </c>
      <c r="S282" s="394" t="s">
        <v>40</v>
      </c>
      <c r="T282" s="394" t="s">
        <v>40</v>
      </c>
      <c r="U282" s="380">
        <v>151.68600000000001</v>
      </c>
      <c r="V282" s="380">
        <v>145.72999999999999</v>
      </c>
      <c r="W282" s="380">
        <v>141.119</v>
      </c>
      <c r="X282" s="380">
        <v>0</v>
      </c>
    </row>
    <row r="283" spans="1:24" x14ac:dyDescent="0.2">
      <c r="A283" s="253" t="s">
        <v>187</v>
      </c>
      <c r="B283" s="394" t="s">
        <v>40</v>
      </c>
      <c r="C283" s="394" t="s">
        <v>40</v>
      </c>
      <c r="D283" s="394" t="s">
        <v>40</v>
      </c>
      <c r="E283" s="394" t="s">
        <v>40</v>
      </c>
      <c r="F283" s="394" t="s">
        <v>40</v>
      </c>
      <c r="G283" s="394" t="s">
        <v>40</v>
      </c>
      <c r="H283" s="394" t="s">
        <v>40</v>
      </c>
      <c r="I283" s="394" t="s">
        <v>40</v>
      </c>
      <c r="J283" s="394" t="s">
        <v>40</v>
      </c>
      <c r="K283" s="394" t="s">
        <v>40</v>
      </c>
      <c r="L283" s="394" t="s">
        <v>40</v>
      </c>
      <c r="M283" s="394" t="s">
        <v>40</v>
      </c>
      <c r="N283" s="394" t="s">
        <v>40</v>
      </c>
      <c r="O283" s="394" t="s">
        <v>40</v>
      </c>
      <c r="P283" s="394" t="s">
        <v>40</v>
      </c>
      <c r="Q283" s="394" t="s">
        <v>40</v>
      </c>
      <c r="R283" s="394" t="s">
        <v>40</v>
      </c>
      <c r="S283" s="394" t="s">
        <v>40</v>
      </c>
      <c r="T283" s="394" t="s">
        <v>40</v>
      </c>
      <c r="U283" s="380">
        <v>75.168999999999997</v>
      </c>
      <c r="V283" s="380">
        <v>71.009</v>
      </c>
      <c r="W283" s="380">
        <v>66.539000000000001</v>
      </c>
      <c r="X283" s="380">
        <v>0</v>
      </c>
    </row>
    <row r="284" spans="1:24" x14ac:dyDescent="0.2">
      <c r="A284" s="253" t="s">
        <v>186</v>
      </c>
      <c r="B284" s="394" t="s">
        <v>40</v>
      </c>
      <c r="C284" s="394" t="s">
        <v>40</v>
      </c>
      <c r="D284" s="394" t="s">
        <v>40</v>
      </c>
      <c r="E284" s="394" t="s">
        <v>40</v>
      </c>
      <c r="F284" s="394" t="s">
        <v>40</v>
      </c>
      <c r="G284" s="394" t="s">
        <v>40</v>
      </c>
      <c r="H284" s="394" t="s">
        <v>40</v>
      </c>
      <c r="I284" s="394" t="s">
        <v>40</v>
      </c>
      <c r="J284" s="394" t="s">
        <v>40</v>
      </c>
      <c r="K284" s="394" t="s">
        <v>40</v>
      </c>
      <c r="L284" s="394" t="s">
        <v>40</v>
      </c>
      <c r="M284" s="394" t="s">
        <v>40</v>
      </c>
      <c r="N284" s="394" t="s">
        <v>40</v>
      </c>
      <c r="O284" s="394" t="s">
        <v>40</v>
      </c>
      <c r="P284" s="394" t="s">
        <v>40</v>
      </c>
      <c r="Q284" s="394" t="s">
        <v>40</v>
      </c>
      <c r="R284" s="394" t="s">
        <v>40</v>
      </c>
      <c r="S284" s="394" t="s">
        <v>40</v>
      </c>
      <c r="T284" s="394" t="s">
        <v>40</v>
      </c>
      <c r="U284" s="380">
        <v>41.685000000000002</v>
      </c>
      <c r="V284" s="380">
        <v>39.533000000000001</v>
      </c>
      <c r="W284" s="380">
        <v>38.951999999999998</v>
      </c>
      <c r="X284" s="380">
        <v>0</v>
      </c>
    </row>
    <row r="285" spans="1:24" x14ac:dyDescent="0.2">
      <c r="A285" s="253" t="s">
        <v>297</v>
      </c>
      <c r="B285" s="394" t="s">
        <v>40</v>
      </c>
      <c r="C285" s="394" t="s">
        <v>40</v>
      </c>
      <c r="D285" s="394" t="s">
        <v>40</v>
      </c>
      <c r="E285" s="394" t="s">
        <v>40</v>
      </c>
      <c r="F285" s="394" t="s">
        <v>40</v>
      </c>
      <c r="G285" s="394" t="s">
        <v>40</v>
      </c>
      <c r="H285" s="394" t="s">
        <v>40</v>
      </c>
      <c r="I285" s="394" t="s">
        <v>40</v>
      </c>
      <c r="J285" s="394" t="s">
        <v>40</v>
      </c>
      <c r="K285" s="394" t="s">
        <v>40</v>
      </c>
      <c r="L285" s="394" t="s">
        <v>40</v>
      </c>
      <c r="M285" s="394" t="s">
        <v>40</v>
      </c>
      <c r="N285" s="394" t="s">
        <v>40</v>
      </c>
      <c r="O285" s="394" t="s">
        <v>40</v>
      </c>
      <c r="P285" s="394" t="s">
        <v>40</v>
      </c>
      <c r="Q285" s="394" t="s">
        <v>40</v>
      </c>
      <c r="R285" s="394" t="s">
        <v>40</v>
      </c>
      <c r="S285" s="394" t="s">
        <v>40</v>
      </c>
      <c r="T285" s="394" t="s">
        <v>40</v>
      </c>
      <c r="U285" s="380">
        <v>34.832000000000001</v>
      </c>
      <c r="V285" s="380">
        <v>35.188000000000002</v>
      </c>
      <c r="W285" s="380">
        <v>35.628</v>
      </c>
      <c r="X285" s="380">
        <v>0</v>
      </c>
    </row>
    <row r="286" spans="1:24" x14ac:dyDescent="0.2">
      <c r="A286" s="252" t="s">
        <v>255</v>
      </c>
      <c r="B286" s="394" t="s">
        <v>40</v>
      </c>
      <c r="C286" s="394" t="s">
        <v>40</v>
      </c>
      <c r="D286" s="394" t="s">
        <v>40</v>
      </c>
      <c r="E286" s="394" t="s">
        <v>40</v>
      </c>
      <c r="F286" s="394" t="s">
        <v>40</v>
      </c>
      <c r="G286" s="394" t="s">
        <v>40</v>
      </c>
      <c r="H286" s="394" t="s">
        <v>40</v>
      </c>
      <c r="I286" s="394" t="s">
        <v>40</v>
      </c>
      <c r="J286" s="394" t="s">
        <v>40</v>
      </c>
      <c r="K286" s="394" t="s">
        <v>40</v>
      </c>
      <c r="L286" s="394" t="s">
        <v>40</v>
      </c>
      <c r="M286" s="394" t="s">
        <v>40</v>
      </c>
      <c r="N286" s="394" t="s">
        <v>40</v>
      </c>
      <c r="O286" s="394" t="s">
        <v>40</v>
      </c>
      <c r="P286" s="394" t="s">
        <v>40</v>
      </c>
      <c r="Q286" s="394" t="s">
        <v>40</v>
      </c>
      <c r="R286" s="394" t="s">
        <v>40</v>
      </c>
      <c r="S286" s="394" t="s">
        <v>40</v>
      </c>
      <c r="T286" s="394" t="s">
        <v>40</v>
      </c>
      <c r="U286" s="380">
        <v>-1.5980000000000001</v>
      </c>
      <c r="V286" s="380">
        <v>-1.698</v>
      </c>
      <c r="W286" s="380">
        <v>-1.716</v>
      </c>
      <c r="X286" s="380">
        <v>0</v>
      </c>
    </row>
    <row r="287" spans="1:24" x14ac:dyDescent="0.2">
      <c r="A287" s="125" t="s">
        <v>413</v>
      </c>
      <c r="B287" s="394" t="s">
        <v>40</v>
      </c>
      <c r="C287" s="394" t="s">
        <v>40</v>
      </c>
      <c r="D287" s="394" t="s">
        <v>40</v>
      </c>
      <c r="E287" s="394" t="s">
        <v>40</v>
      </c>
      <c r="F287" s="394" t="s">
        <v>40</v>
      </c>
      <c r="G287" s="394" t="s">
        <v>40</v>
      </c>
      <c r="H287" s="394" t="s">
        <v>40</v>
      </c>
      <c r="I287" s="394" t="s">
        <v>40</v>
      </c>
      <c r="J287" s="394" t="s">
        <v>40</v>
      </c>
      <c r="K287" s="394" t="s">
        <v>40</v>
      </c>
      <c r="L287" s="394" t="s">
        <v>40</v>
      </c>
      <c r="M287" s="394" t="s">
        <v>40</v>
      </c>
      <c r="N287" s="394" t="s">
        <v>40</v>
      </c>
      <c r="O287" s="394" t="s">
        <v>40</v>
      </c>
      <c r="P287" s="394" t="s">
        <v>40</v>
      </c>
      <c r="Q287" s="394" t="s">
        <v>40</v>
      </c>
      <c r="R287" s="394" t="s">
        <v>40</v>
      </c>
      <c r="S287" s="394" t="s">
        <v>40</v>
      </c>
      <c r="T287" s="394" t="s">
        <v>40</v>
      </c>
      <c r="U287" s="380">
        <v>0</v>
      </c>
      <c r="V287" s="380">
        <v>0</v>
      </c>
      <c r="W287" s="380">
        <v>0</v>
      </c>
      <c r="X287" s="380">
        <v>0</v>
      </c>
    </row>
    <row r="288" spans="1:24" x14ac:dyDescent="0.2">
      <c r="A288" s="125" t="s">
        <v>195</v>
      </c>
      <c r="B288" s="394" t="s">
        <v>40</v>
      </c>
      <c r="C288" s="394" t="s">
        <v>40</v>
      </c>
      <c r="D288" s="394" t="s">
        <v>40</v>
      </c>
      <c r="E288" s="394" t="s">
        <v>40</v>
      </c>
      <c r="F288" s="394" t="s">
        <v>40</v>
      </c>
      <c r="G288" s="394" t="s">
        <v>40</v>
      </c>
      <c r="H288" s="394" t="s">
        <v>40</v>
      </c>
      <c r="I288" s="394" t="s">
        <v>40</v>
      </c>
      <c r="J288" s="394" t="s">
        <v>40</v>
      </c>
      <c r="K288" s="394" t="s">
        <v>40</v>
      </c>
      <c r="L288" s="394" t="s">
        <v>40</v>
      </c>
      <c r="M288" s="394" t="s">
        <v>40</v>
      </c>
      <c r="N288" s="394" t="s">
        <v>40</v>
      </c>
      <c r="O288" s="394" t="s">
        <v>40</v>
      </c>
      <c r="P288" s="394" t="s">
        <v>40</v>
      </c>
      <c r="Q288" s="394" t="s">
        <v>40</v>
      </c>
      <c r="R288" s="394" t="s">
        <v>40</v>
      </c>
      <c r="S288" s="394" t="s">
        <v>40</v>
      </c>
      <c r="T288" s="394" t="s">
        <v>40</v>
      </c>
      <c r="U288" s="380">
        <v>0</v>
      </c>
      <c r="V288" s="380">
        <v>0</v>
      </c>
      <c r="W288" s="380">
        <v>0</v>
      </c>
      <c r="X288" s="380">
        <v>0</v>
      </c>
    </row>
    <row r="289" spans="1:24" x14ac:dyDescent="0.2">
      <c r="A289" s="125" t="s">
        <v>298</v>
      </c>
      <c r="B289" s="394" t="s">
        <v>40</v>
      </c>
      <c r="C289" s="394" t="s">
        <v>40</v>
      </c>
      <c r="D289" s="394" t="s">
        <v>40</v>
      </c>
      <c r="E289" s="394" t="s">
        <v>40</v>
      </c>
      <c r="F289" s="394" t="s">
        <v>40</v>
      </c>
      <c r="G289" s="394" t="s">
        <v>40</v>
      </c>
      <c r="H289" s="394" t="s">
        <v>40</v>
      </c>
      <c r="I289" s="394" t="s">
        <v>40</v>
      </c>
      <c r="J289" s="394" t="s">
        <v>40</v>
      </c>
      <c r="K289" s="394" t="s">
        <v>40</v>
      </c>
      <c r="L289" s="394" t="s">
        <v>40</v>
      </c>
      <c r="M289" s="394" t="s">
        <v>40</v>
      </c>
      <c r="N289" s="394" t="s">
        <v>40</v>
      </c>
      <c r="O289" s="394" t="s">
        <v>40</v>
      </c>
      <c r="P289" s="394" t="s">
        <v>40</v>
      </c>
      <c r="Q289" s="394" t="s">
        <v>40</v>
      </c>
      <c r="R289" s="394" t="s">
        <v>40</v>
      </c>
      <c r="S289" s="394" t="s">
        <v>40</v>
      </c>
      <c r="T289" s="394" t="s">
        <v>40</v>
      </c>
      <c r="U289" s="380">
        <v>0.32800000000000001</v>
      </c>
      <c r="V289" s="380">
        <v>0.28499999999999998</v>
      </c>
      <c r="W289" s="380">
        <v>0.252</v>
      </c>
      <c r="X289" s="380">
        <v>0</v>
      </c>
    </row>
    <row r="290" spans="1:24" x14ac:dyDescent="0.2">
      <c r="A290" s="161" t="s">
        <v>414</v>
      </c>
      <c r="B290" s="394" t="s">
        <v>40</v>
      </c>
      <c r="C290" s="394" t="s">
        <v>40</v>
      </c>
      <c r="D290" s="394" t="s">
        <v>40</v>
      </c>
      <c r="E290" s="394" t="s">
        <v>40</v>
      </c>
      <c r="F290" s="394" t="s">
        <v>40</v>
      </c>
      <c r="G290" s="394" t="s">
        <v>40</v>
      </c>
      <c r="H290" s="394" t="s">
        <v>40</v>
      </c>
      <c r="I290" s="394" t="s">
        <v>40</v>
      </c>
      <c r="J290" s="394" t="s">
        <v>40</v>
      </c>
      <c r="K290" s="394" t="s">
        <v>40</v>
      </c>
      <c r="L290" s="394" t="s">
        <v>40</v>
      </c>
      <c r="M290" s="394" t="s">
        <v>40</v>
      </c>
      <c r="N290" s="394" t="s">
        <v>40</v>
      </c>
      <c r="O290" s="394" t="s">
        <v>40</v>
      </c>
      <c r="P290" s="394" t="s">
        <v>40</v>
      </c>
      <c r="Q290" s="394" t="s">
        <v>40</v>
      </c>
      <c r="R290" s="394" t="s">
        <v>40</v>
      </c>
      <c r="S290" s="394" t="s">
        <v>40</v>
      </c>
      <c r="T290" s="394" t="s">
        <v>40</v>
      </c>
      <c r="U290" s="379">
        <v>2.855</v>
      </c>
      <c r="V290" s="379">
        <v>2.694</v>
      </c>
      <c r="W290" s="379">
        <v>2.5369999999999999</v>
      </c>
      <c r="X290" s="379">
        <v>0</v>
      </c>
    </row>
    <row r="291" spans="1:24" x14ac:dyDescent="0.2">
      <c r="A291" s="254" t="s">
        <v>192</v>
      </c>
      <c r="B291" s="394" t="s">
        <v>40</v>
      </c>
      <c r="C291" s="394" t="s">
        <v>40</v>
      </c>
      <c r="D291" s="394" t="s">
        <v>40</v>
      </c>
      <c r="E291" s="394" t="s">
        <v>40</v>
      </c>
      <c r="F291" s="394" t="s">
        <v>40</v>
      </c>
      <c r="G291" s="394" t="s">
        <v>40</v>
      </c>
      <c r="H291" s="394" t="s">
        <v>40</v>
      </c>
      <c r="I291" s="394" t="s">
        <v>40</v>
      </c>
      <c r="J291" s="394" t="s">
        <v>40</v>
      </c>
      <c r="K291" s="394" t="s">
        <v>40</v>
      </c>
      <c r="L291" s="394" t="s">
        <v>40</v>
      </c>
      <c r="M291" s="394" t="s">
        <v>40</v>
      </c>
      <c r="N291" s="394" t="s">
        <v>40</v>
      </c>
      <c r="O291" s="394" t="s">
        <v>40</v>
      </c>
      <c r="P291" s="394" t="s">
        <v>40</v>
      </c>
      <c r="Q291" s="394" t="s">
        <v>40</v>
      </c>
      <c r="R291" s="394" t="s">
        <v>40</v>
      </c>
      <c r="S291" s="394" t="s">
        <v>40</v>
      </c>
      <c r="T291" s="394" t="s">
        <v>40</v>
      </c>
      <c r="U291" s="379">
        <v>1.22</v>
      </c>
      <c r="V291" s="379">
        <v>1.22</v>
      </c>
      <c r="W291" s="379">
        <v>1.22</v>
      </c>
      <c r="X291" s="379">
        <v>0</v>
      </c>
    </row>
    <row r="292" spans="1:24" x14ac:dyDescent="0.2">
      <c r="A292" s="161" t="s">
        <v>191</v>
      </c>
      <c r="B292" s="394" t="s">
        <v>40</v>
      </c>
      <c r="C292" s="394" t="s">
        <v>40</v>
      </c>
      <c r="D292" s="394" t="s">
        <v>40</v>
      </c>
      <c r="E292" s="394" t="s">
        <v>40</v>
      </c>
      <c r="F292" s="394" t="s">
        <v>40</v>
      </c>
      <c r="G292" s="394" t="s">
        <v>40</v>
      </c>
      <c r="H292" s="394" t="s">
        <v>40</v>
      </c>
      <c r="I292" s="394" t="s">
        <v>40</v>
      </c>
      <c r="J292" s="394" t="s">
        <v>40</v>
      </c>
      <c r="K292" s="394" t="s">
        <v>40</v>
      </c>
      <c r="L292" s="394" t="s">
        <v>40</v>
      </c>
      <c r="M292" s="394" t="s">
        <v>40</v>
      </c>
      <c r="N292" s="394" t="s">
        <v>40</v>
      </c>
      <c r="O292" s="394" t="s">
        <v>40</v>
      </c>
      <c r="P292" s="394" t="s">
        <v>40</v>
      </c>
      <c r="Q292" s="394" t="s">
        <v>40</v>
      </c>
      <c r="R292" s="394" t="s">
        <v>40</v>
      </c>
      <c r="S292" s="394" t="s">
        <v>40</v>
      </c>
      <c r="T292" s="394" t="s">
        <v>40</v>
      </c>
      <c r="U292" s="379">
        <v>1.66</v>
      </c>
      <c r="V292" s="379">
        <v>1.6839999999999999</v>
      </c>
      <c r="W292" s="379">
        <v>1.4870000000000001</v>
      </c>
      <c r="X292" s="379">
        <v>0</v>
      </c>
    </row>
    <row r="293" spans="1:24" ht="10.5" x14ac:dyDescent="0.25">
      <c r="A293" s="213" t="s">
        <v>190</v>
      </c>
      <c r="B293" s="395" t="s">
        <v>40</v>
      </c>
      <c r="C293" s="395" t="s">
        <v>40</v>
      </c>
      <c r="D293" s="395" t="s">
        <v>40</v>
      </c>
      <c r="E293" s="395" t="s">
        <v>40</v>
      </c>
      <c r="F293" s="395" t="s">
        <v>40</v>
      </c>
      <c r="G293" s="395" t="s">
        <v>40</v>
      </c>
      <c r="H293" s="395" t="s">
        <v>40</v>
      </c>
      <c r="I293" s="395" t="s">
        <v>40</v>
      </c>
      <c r="J293" s="395" t="s">
        <v>40</v>
      </c>
      <c r="K293" s="395" t="s">
        <v>40</v>
      </c>
      <c r="L293" s="395" t="s">
        <v>40</v>
      </c>
      <c r="M293" s="395" t="s">
        <v>40</v>
      </c>
      <c r="N293" s="395" t="s">
        <v>40</v>
      </c>
      <c r="O293" s="395" t="s">
        <v>40</v>
      </c>
      <c r="P293" s="395" t="s">
        <v>40</v>
      </c>
      <c r="Q293" s="395" t="s">
        <v>40</v>
      </c>
      <c r="R293" s="395" t="s">
        <v>40</v>
      </c>
      <c r="S293" s="395" t="s">
        <v>40</v>
      </c>
      <c r="T293" s="395" t="s">
        <v>40</v>
      </c>
      <c r="U293" s="381">
        <v>247.19399999999999</v>
      </c>
      <c r="V293" s="396">
        <v>272.36900000000003</v>
      </c>
      <c r="W293" s="396">
        <v>268.536</v>
      </c>
      <c r="X293" s="396">
        <v>0</v>
      </c>
    </row>
    <row r="294" spans="1:24" x14ac:dyDescent="0.2">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row>
    <row r="295" spans="1:24" ht="10.5" x14ac:dyDescent="0.25">
      <c r="A295" s="220" t="s">
        <v>189</v>
      </c>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row>
    <row r="296" spans="1:24" x14ac:dyDescent="0.2">
      <c r="A296" s="308" t="s">
        <v>419</v>
      </c>
      <c r="B296" s="397" t="s">
        <v>40</v>
      </c>
      <c r="C296" s="397" t="s">
        <v>40</v>
      </c>
      <c r="D296" s="397" t="s">
        <v>40</v>
      </c>
      <c r="E296" s="397" t="s">
        <v>40</v>
      </c>
      <c r="F296" s="397" t="s">
        <v>40</v>
      </c>
      <c r="G296" s="397" t="s">
        <v>40</v>
      </c>
      <c r="H296" s="397" t="s">
        <v>40</v>
      </c>
      <c r="I296" s="397" t="s">
        <v>40</v>
      </c>
      <c r="J296" s="397" t="s">
        <v>40</v>
      </c>
      <c r="K296" s="397" t="s">
        <v>40</v>
      </c>
      <c r="L296" s="397" t="s">
        <v>40</v>
      </c>
      <c r="M296" s="397" t="s">
        <v>40</v>
      </c>
      <c r="N296" s="397" t="s">
        <v>40</v>
      </c>
      <c r="O296" s="397" t="s">
        <v>40</v>
      </c>
      <c r="P296" s="397" t="s">
        <v>40</v>
      </c>
      <c r="Q296" s="397" t="s">
        <v>40</v>
      </c>
      <c r="R296" s="397" t="s">
        <v>40</v>
      </c>
      <c r="S296" s="397" t="s">
        <v>40</v>
      </c>
      <c r="T296" s="397" t="s">
        <v>40</v>
      </c>
      <c r="U296" s="378">
        <v>18.343</v>
      </c>
      <c r="V296" s="378">
        <v>18.771000000000001</v>
      </c>
      <c r="W296" s="378">
        <v>18.844999999999999</v>
      </c>
      <c r="X296" s="378">
        <v>0</v>
      </c>
    </row>
    <row r="297" spans="1:24" x14ac:dyDescent="0.2">
      <c r="A297" s="308" t="s">
        <v>0</v>
      </c>
      <c r="B297" s="394" t="s">
        <v>40</v>
      </c>
      <c r="C297" s="394" t="s">
        <v>40</v>
      </c>
      <c r="D297" s="394" t="s">
        <v>40</v>
      </c>
      <c r="E297" s="394" t="s">
        <v>40</v>
      </c>
      <c r="F297" s="394" t="s">
        <v>40</v>
      </c>
      <c r="G297" s="394" t="s">
        <v>40</v>
      </c>
      <c r="H297" s="394" t="s">
        <v>40</v>
      </c>
      <c r="I297" s="394" t="s">
        <v>40</v>
      </c>
      <c r="J297" s="394" t="s">
        <v>40</v>
      </c>
      <c r="K297" s="394" t="s">
        <v>40</v>
      </c>
      <c r="L297" s="394" t="s">
        <v>40</v>
      </c>
      <c r="M297" s="394" t="s">
        <v>40</v>
      </c>
      <c r="N297" s="394" t="s">
        <v>40</v>
      </c>
      <c r="O297" s="394" t="s">
        <v>40</v>
      </c>
      <c r="P297" s="394" t="s">
        <v>40</v>
      </c>
      <c r="Q297" s="394" t="s">
        <v>40</v>
      </c>
      <c r="R297" s="394" t="s">
        <v>40</v>
      </c>
      <c r="S297" s="394" t="s">
        <v>40</v>
      </c>
      <c r="T297" s="394" t="s">
        <v>40</v>
      </c>
      <c r="U297" s="379">
        <v>167.51599999999999</v>
      </c>
      <c r="V297" s="379">
        <v>190.035</v>
      </c>
      <c r="W297" s="379">
        <v>188.03299999999999</v>
      </c>
      <c r="X297" s="379">
        <v>0</v>
      </c>
    </row>
    <row r="298" spans="1:24" x14ac:dyDescent="0.2">
      <c r="A298" s="156" t="s">
        <v>187</v>
      </c>
      <c r="B298" s="394" t="s">
        <v>40</v>
      </c>
      <c r="C298" s="394" t="s">
        <v>40</v>
      </c>
      <c r="D298" s="394" t="s">
        <v>40</v>
      </c>
      <c r="E298" s="394" t="s">
        <v>40</v>
      </c>
      <c r="F298" s="394" t="s">
        <v>40</v>
      </c>
      <c r="G298" s="394" t="s">
        <v>40</v>
      </c>
      <c r="H298" s="394" t="s">
        <v>40</v>
      </c>
      <c r="I298" s="394" t="s">
        <v>40</v>
      </c>
      <c r="J298" s="394" t="s">
        <v>40</v>
      </c>
      <c r="K298" s="394" t="s">
        <v>40</v>
      </c>
      <c r="L298" s="394" t="s">
        <v>40</v>
      </c>
      <c r="M298" s="394" t="s">
        <v>40</v>
      </c>
      <c r="N298" s="394" t="s">
        <v>40</v>
      </c>
      <c r="O298" s="394" t="s">
        <v>40</v>
      </c>
      <c r="P298" s="394" t="s">
        <v>40</v>
      </c>
      <c r="Q298" s="394" t="s">
        <v>40</v>
      </c>
      <c r="R298" s="394" t="s">
        <v>40</v>
      </c>
      <c r="S298" s="394" t="s">
        <v>40</v>
      </c>
      <c r="T298" s="394" t="s">
        <v>40</v>
      </c>
      <c r="U298" s="379">
        <v>59.084000000000003</v>
      </c>
      <c r="V298" s="379">
        <v>60.411000000000001</v>
      </c>
      <c r="W298" s="379">
        <v>62</v>
      </c>
      <c r="X298" s="379">
        <v>0</v>
      </c>
    </row>
    <row r="299" spans="1:24" x14ac:dyDescent="0.2">
      <c r="A299" s="156" t="s">
        <v>186</v>
      </c>
      <c r="B299" s="394" t="s">
        <v>40</v>
      </c>
      <c r="C299" s="394" t="s">
        <v>40</v>
      </c>
      <c r="D299" s="394" t="s">
        <v>40</v>
      </c>
      <c r="E299" s="394" t="s">
        <v>40</v>
      </c>
      <c r="F299" s="394" t="s">
        <v>40</v>
      </c>
      <c r="G299" s="394" t="s">
        <v>40</v>
      </c>
      <c r="H299" s="394" t="s">
        <v>40</v>
      </c>
      <c r="I299" s="394" t="s">
        <v>40</v>
      </c>
      <c r="J299" s="394" t="s">
        <v>40</v>
      </c>
      <c r="K299" s="394" t="s">
        <v>40</v>
      </c>
      <c r="L299" s="394" t="s">
        <v>40</v>
      </c>
      <c r="M299" s="394" t="s">
        <v>40</v>
      </c>
      <c r="N299" s="394" t="s">
        <v>40</v>
      </c>
      <c r="O299" s="394" t="s">
        <v>40</v>
      </c>
      <c r="P299" s="394" t="s">
        <v>40</v>
      </c>
      <c r="Q299" s="394" t="s">
        <v>40</v>
      </c>
      <c r="R299" s="394" t="s">
        <v>40</v>
      </c>
      <c r="S299" s="394" t="s">
        <v>40</v>
      </c>
      <c r="T299" s="394" t="s">
        <v>40</v>
      </c>
      <c r="U299" s="379">
        <v>48.551000000000002</v>
      </c>
      <c r="V299" s="379">
        <v>69.42</v>
      </c>
      <c r="W299" s="379">
        <v>62.968000000000004</v>
      </c>
      <c r="X299" s="379">
        <v>0</v>
      </c>
    </row>
    <row r="300" spans="1:24" x14ac:dyDescent="0.2">
      <c r="A300" s="156" t="s">
        <v>297</v>
      </c>
      <c r="B300" s="394" t="s">
        <v>40</v>
      </c>
      <c r="C300" s="394" t="s">
        <v>40</v>
      </c>
      <c r="D300" s="394" t="s">
        <v>40</v>
      </c>
      <c r="E300" s="394" t="s">
        <v>40</v>
      </c>
      <c r="F300" s="394" t="s">
        <v>40</v>
      </c>
      <c r="G300" s="394" t="s">
        <v>40</v>
      </c>
      <c r="H300" s="394" t="s">
        <v>40</v>
      </c>
      <c r="I300" s="394" t="s">
        <v>40</v>
      </c>
      <c r="J300" s="394" t="s">
        <v>40</v>
      </c>
      <c r="K300" s="394" t="s">
        <v>40</v>
      </c>
      <c r="L300" s="394" t="s">
        <v>40</v>
      </c>
      <c r="M300" s="394" t="s">
        <v>40</v>
      </c>
      <c r="N300" s="394" t="s">
        <v>40</v>
      </c>
      <c r="O300" s="394" t="s">
        <v>40</v>
      </c>
      <c r="P300" s="394" t="s">
        <v>40</v>
      </c>
      <c r="Q300" s="394" t="s">
        <v>40</v>
      </c>
      <c r="R300" s="394" t="s">
        <v>40</v>
      </c>
      <c r="S300" s="394" t="s">
        <v>40</v>
      </c>
      <c r="T300" s="394" t="s">
        <v>40</v>
      </c>
      <c r="U300" s="379">
        <v>59.881</v>
      </c>
      <c r="V300" s="379">
        <v>60.204000000000001</v>
      </c>
      <c r="W300" s="379">
        <v>63.064999999999998</v>
      </c>
      <c r="X300" s="379">
        <v>0</v>
      </c>
    </row>
    <row r="301" spans="1:24" x14ac:dyDescent="0.2">
      <c r="A301" s="308" t="s">
        <v>184</v>
      </c>
      <c r="B301" s="394" t="s">
        <v>40</v>
      </c>
      <c r="C301" s="394" t="s">
        <v>40</v>
      </c>
      <c r="D301" s="394" t="s">
        <v>40</v>
      </c>
      <c r="E301" s="394" t="s">
        <v>40</v>
      </c>
      <c r="F301" s="394" t="s">
        <v>40</v>
      </c>
      <c r="G301" s="394" t="s">
        <v>40</v>
      </c>
      <c r="H301" s="394" t="s">
        <v>40</v>
      </c>
      <c r="I301" s="394" t="s">
        <v>40</v>
      </c>
      <c r="J301" s="394" t="s">
        <v>40</v>
      </c>
      <c r="K301" s="394" t="s">
        <v>40</v>
      </c>
      <c r="L301" s="394" t="s">
        <v>40</v>
      </c>
      <c r="M301" s="394" t="s">
        <v>40</v>
      </c>
      <c r="N301" s="394" t="s">
        <v>40</v>
      </c>
      <c r="O301" s="394" t="s">
        <v>40</v>
      </c>
      <c r="P301" s="394" t="s">
        <v>40</v>
      </c>
      <c r="Q301" s="394" t="s">
        <v>40</v>
      </c>
      <c r="R301" s="394" t="s">
        <v>40</v>
      </c>
      <c r="S301" s="394" t="s">
        <v>40</v>
      </c>
      <c r="T301" s="394" t="s">
        <v>40</v>
      </c>
      <c r="U301" s="379">
        <v>27.036000000000001</v>
      </c>
      <c r="V301" s="379">
        <v>28.201000000000001</v>
      </c>
      <c r="W301" s="379">
        <v>26.721</v>
      </c>
      <c r="X301" s="379">
        <v>0</v>
      </c>
    </row>
    <row r="302" spans="1:24" x14ac:dyDescent="0.2">
      <c r="A302" s="308" t="s">
        <v>183</v>
      </c>
      <c r="B302" s="394" t="s">
        <v>40</v>
      </c>
      <c r="C302" s="394" t="s">
        <v>40</v>
      </c>
      <c r="D302" s="394" t="s">
        <v>40</v>
      </c>
      <c r="E302" s="394" t="s">
        <v>40</v>
      </c>
      <c r="F302" s="394" t="s">
        <v>40</v>
      </c>
      <c r="G302" s="394" t="s">
        <v>40</v>
      </c>
      <c r="H302" s="394" t="s">
        <v>40</v>
      </c>
      <c r="I302" s="394" t="s">
        <v>40</v>
      </c>
      <c r="J302" s="394" t="s">
        <v>40</v>
      </c>
      <c r="K302" s="394" t="s">
        <v>40</v>
      </c>
      <c r="L302" s="394" t="s">
        <v>40</v>
      </c>
      <c r="M302" s="394" t="s">
        <v>40</v>
      </c>
      <c r="N302" s="394" t="s">
        <v>40</v>
      </c>
      <c r="O302" s="394" t="s">
        <v>40</v>
      </c>
      <c r="P302" s="394" t="s">
        <v>40</v>
      </c>
      <c r="Q302" s="394" t="s">
        <v>40</v>
      </c>
      <c r="R302" s="394" t="s">
        <v>40</v>
      </c>
      <c r="S302" s="394" t="s">
        <v>40</v>
      </c>
      <c r="T302" s="394" t="s">
        <v>40</v>
      </c>
      <c r="U302" s="379">
        <v>0</v>
      </c>
      <c r="V302" s="379">
        <v>0</v>
      </c>
      <c r="W302" s="379">
        <v>0</v>
      </c>
      <c r="X302" s="379">
        <v>0</v>
      </c>
    </row>
    <row r="303" spans="1:24" x14ac:dyDescent="0.2">
      <c r="A303" s="308" t="s">
        <v>372</v>
      </c>
      <c r="B303" s="394" t="s">
        <v>40</v>
      </c>
      <c r="C303" s="394" t="s">
        <v>40</v>
      </c>
      <c r="D303" s="394" t="s">
        <v>40</v>
      </c>
      <c r="E303" s="394" t="s">
        <v>40</v>
      </c>
      <c r="F303" s="394" t="s">
        <v>40</v>
      </c>
      <c r="G303" s="394" t="s">
        <v>40</v>
      </c>
      <c r="H303" s="394" t="s">
        <v>40</v>
      </c>
      <c r="I303" s="394" t="s">
        <v>40</v>
      </c>
      <c r="J303" s="394" t="s">
        <v>40</v>
      </c>
      <c r="K303" s="394" t="s">
        <v>40</v>
      </c>
      <c r="L303" s="394" t="s">
        <v>40</v>
      </c>
      <c r="M303" s="394" t="s">
        <v>40</v>
      </c>
      <c r="N303" s="394" t="s">
        <v>40</v>
      </c>
      <c r="O303" s="394" t="s">
        <v>40</v>
      </c>
      <c r="P303" s="394" t="s">
        <v>40</v>
      </c>
      <c r="Q303" s="394" t="s">
        <v>40</v>
      </c>
      <c r="R303" s="394" t="s">
        <v>40</v>
      </c>
      <c r="S303" s="394" t="s">
        <v>40</v>
      </c>
      <c r="T303" s="394" t="s">
        <v>40</v>
      </c>
      <c r="U303" s="379">
        <v>0</v>
      </c>
      <c r="V303" s="379">
        <v>0</v>
      </c>
      <c r="W303" s="379">
        <v>0</v>
      </c>
      <c r="X303" s="379">
        <v>0</v>
      </c>
    </row>
    <row r="304" spans="1:24" x14ac:dyDescent="0.2">
      <c r="A304" s="308" t="s">
        <v>182</v>
      </c>
      <c r="B304" s="394" t="s">
        <v>40</v>
      </c>
      <c r="C304" s="394" t="s">
        <v>40</v>
      </c>
      <c r="D304" s="394" t="s">
        <v>40</v>
      </c>
      <c r="E304" s="394" t="s">
        <v>40</v>
      </c>
      <c r="F304" s="394" t="s">
        <v>40</v>
      </c>
      <c r="G304" s="394" t="s">
        <v>40</v>
      </c>
      <c r="H304" s="394" t="s">
        <v>40</v>
      </c>
      <c r="I304" s="394" t="s">
        <v>40</v>
      </c>
      <c r="J304" s="394" t="s">
        <v>40</v>
      </c>
      <c r="K304" s="394" t="s">
        <v>40</v>
      </c>
      <c r="L304" s="394" t="s">
        <v>40</v>
      </c>
      <c r="M304" s="394" t="s">
        <v>40</v>
      </c>
      <c r="N304" s="394" t="s">
        <v>40</v>
      </c>
      <c r="O304" s="394" t="s">
        <v>40</v>
      </c>
      <c r="P304" s="394" t="s">
        <v>40</v>
      </c>
      <c r="Q304" s="394" t="s">
        <v>40</v>
      </c>
      <c r="R304" s="394" t="s">
        <v>40</v>
      </c>
      <c r="S304" s="394" t="s">
        <v>40</v>
      </c>
      <c r="T304" s="394" t="s">
        <v>40</v>
      </c>
      <c r="U304" s="379">
        <v>3.3490000000000002</v>
      </c>
      <c r="V304" s="379">
        <v>4.0739999999999998</v>
      </c>
      <c r="W304" s="379">
        <v>2.8889999999999998</v>
      </c>
      <c r="X304" s="379">
        <v>0</v>
      </c>
    </row>
    <row r="305" spans="1:24" ht="10.5" x14ac:dyDescent="0.25">
      <c r="A305" s="213" t="s">
        <v>181</v>
      </c>
      <c r="B305" s="395" t="s">
        <v>40</v>
      </c>
      <c r="C305" s="395" t="s">
        <v>40</v>
      </c>
      <c r="D305" s="395" t="s">
        <v>40</v>
      </c>
      <c r="E305" s="395" t="s">
        <v>40</v>
      </c>
      <c r="F305" s="395" t="s">
        <v>40</v>
      </c>
      <c r="G305" s="395" t="s">
        <v>40</v>
      </c>
      <c r="H305" s="395" t="s">
        <v>40</v>
      </c>
      <c r="I305" s="395" t="s">
        <v>40</v>
      </c>
      <c r="J305" s="395" t="s">
        <v>40</v>
      </c>
      <c r="K305" s="395" t="s">
        <v>40</v>
      </c>
      <c r="L305" s="395" t="s">
        <v>40</v>
      </c>
      <c r="M305" s="395" t="s">
        <v>40</v>
      </c>
      <c r="N305" s="395" t="s">
        <v>40</v>
      </c>
      <c r="O305" s="395" t="s">
        <v>40</v>
      </c>
      <c r="P305" s="395" t="s">
        <v>40</v>
      </c>
      <c r="Q305" s="395" t="s">
        <v>40</v>
      </c>
      <c r="R305" s="395" t="s">
        <v>40</v>
      </c>
      <c r="S305" s="395" t="s">
        <v>40</v>
      </c>
      <c r="T305" s="395" t="s">
        <v>40</v>
      </c>
      <c r="U305" s="381">
        <v>216.244</v>
      </c>
      <c r="V305" s="396">
        <v>241.08099999999999</v>
      </c>
      <c r="W305" s="396">
        <v>236.488</v>
      </c>
      <c r="X305" s="396">
        <v>0</v>
      </c>
    </row>
    <row r="306" spans="1:24" ht="10.5" x14ac:dyDescent="0.25">
      <c r="A306" s="213" t="s">
        <v>180</v>
      </c>
      <c r="B306" s="395" t="s">
        <v>40</v>
      </c>
      <c r="C306" s="395" t="s">
        <v>40</v>
      </c>
      <c r="D306" s="395" t="s">
        <v>40</v>
      </c>
      <c r="E306" s="395" t="s">
        <v>40</v>
      </c>
      <c r="F306" s="395" t="s">
        <v>40</v>
      </c>
      <c r="G306" s="395" t="s">
        <v>40</v>
      </c>
      <c r="H306" s="395" t="s">
        <v>40</v>
      </c>
      <c r="I306" s="395" t="s">
        <v>40</v>
      </c>
      <c r="J306" s="395" t="s">
        <v>40</v>
      </c>
      <c r="K306" s="395" t="s">
        <v>40</v>
      </c>
      <c r="L306" s="395" t="s">
        <v>40</v>
      </c>
      <c r="M306" s="395" t="s">
        <v>40</v>
      </c>
      <c r="N306" s="395" t="s">
        <v>40</v>
      </c>
      <c r="O306" s="395" t="s">
        <v>40</v>
      </c>
      <c r="P306" s="395" t="s">
        <v>40</v>
      </c>
      <c r="Q306" s="395" t="s">
        <v>40</v>
      </c>
      <c r="R306" s="395" t="s">
        <v>40</v>
      </c>
      <c r="S306" s="395" t="s">
        <v>40</v>
      </c>
      <c r="T306" s="395" t="s">
        <v>40</v>
      </c>
      <c r="U306" s="381">
        <v>30.95</v>
      </c>
      <c r="V306" s="396">
        <v>31.288</v>
      </c>
      <c r="W306" s="396">
        <v>32.048000000000002</v>
      </c>
      <c r="X306" s="396">
        <v>0</v>
      </c>
    </row>
    <row r="307" spans="1:24" ht="10.5" x14ac:dyDescent="0.25">
      <c r="A307" s="213" t="s">
        <v>178</v>
      </c>
      <c r="B307" s="395" t="s">
        <v>40</v>
      </c>
      <c r="C307" s="395" t="s">
        <v>40</v>
      </c>
      <c r="D307" s="395" t="s">
        <v>40</v>
      </c>
      <c r="E307" s="395" t="s">
        <v>40</v>
      </c>
      <c r="F307" s="395" t="s">
        <v>40</v>
      </c>
      <c r="G307" s="395" t="s">
        <v>40</v>
      </c>
      <c r="H307" s="395" t="s">
        <v>40</v>
      </c>
      <c r="I307" s="395" t="s">
        <v>40</v>
      </c>
      <c r="J307" s="395" t="s">
        <v>40</v>
      </c>
      <c r="K307" s="395" t="s">
        <v>40</v>
      </c>
      <c r="L307" s="395" t="s">
        <v>40</v>
      </c>
      <c r="M307" s="395" t="s">
        <v>40</v>
      </c>
      <c r="N307" s="395" t="s">
        <v>40</v>
      </c>
      <c r="O307" s="395" t="s">
        <v>40</v>
      </c>
      <c r="P307" s="395" t="s">
        <v>40</v>
      </c>
      <c r="Q307" s="395" t="s">
        <v>40</v>
      </c>
      <c r="R307" s="395" t="s">
        <v>40</v>
      </c>
      <c r="S307" s="395" t="s">
        <v>40</v>
      </c>
      <c r="T307" s="395" t="s">
        <v>40</v>
      </c>
      <c r="U307" s="381">
        <v>247.19399999999999</v>
      </c>
      <c r="V307" s="396">
        <v>272.36900000000003</v>
      </c>
      <c r="W307" s="396">
        <v>268.536</v>
      </c>
      <c r="X307" s="396">
        <v>0</v>
      </c>
    </row>
    <row r="308" spans="1:24" x14ac:dyDescent="0.2">
      <c r="F308" s="169"/>
    </row>
    <row r="309" spans="1:24" ht="30.5" x14ac:dyDescent="0.25">
      <c r="A309" s="262" t="s">
        <v>304</v>
      </c>
      <c r="B309" s="127"/>
      <c r="C309" s="127"/>
      <c r="D309" s="127"/>
      <c r="E309" s="255"/>
      <c r="F309" s="127"/>
    </row>
    <row r="310" spans="1:24" ht="20.5" x14ac:dyDescent="0.25">
      <c r="A310" s="262" t="s">
        <v>327</v>
      </c>
      <c r="B310" s="127"/>
      <c r="C310" s="127"/>
      <c r="D310" s="127"/>
      <c r="E310" s="124"/>
      <c r="F310" s="127"/>
    </row>
    <row r="312" spans="1:24" ht="25.5" customHeight="1" x14ac:dyDescent="0.2">
      <c r="A312" s="261" t="s">
        <v>300</v>
      </c>
      <c r="B312" s="231" t="s">
        <v>14</v>
      </c>
      <c r="C312" s="231" t="s">
        <v>15</v>
      </c>
      <c r="D312" s="231" t="s">
        <v>16</v>
      </c>
      <c r="E312" s="231" t="s">
        <v>17</v>
      </c>
      <c r="F312" s="231" t="s">
        <v>18</v>
      </c>
      <c r="G312" s="231" t="s">
        <v>19</v>
      </c>
      <c r="H312" s="231" t="s">
        <v>20</v>
      </c>
      <c r="I312" s="231" t="s">
        <v>21</v>
      </c>
      <c r="J312" s="231" t="s">
        <v>22</v>
      </c>
      <c r="K312" s="231" t="s">
        <v>23</v>
      </c>
      <c r="L312" s="233" t="s">
        <v>24</v>
      </c>
      <c r="M312" s="228" t="s">
        <v>39</v>
      </c>
      <c r="N312" s="228" t="s">
        <v>41</v>
      </c>
      <c r="O312" s="228" t="s">
        <v>43</v>
      </c>
      <c r="P312" s="228" t="s">
        <v>110</v>
      </c>
      <c r="Q312" s="228" t="s">
        <v>113</v>
      </c>
      <c r="R312" s="228" t="s">
        <v>118</v>
      </c>
      <c r="S312" s="228" t="s">
        <v>120</v>
      </c>
      <c r="T312" s="228" t="s">
        <v>136</v>
      </c>
      <c r="U312" s="228" t="s">
        <v>296</v>
      </c>
      <c r="V312" s="228" t="s">
        <v>315</v>
      </c>
      <c r="W312" s="228" t="s">
        <v>319</v>
      </c>
      <c r="X312" s="228" t="s">
        <v>328</v>
      </c>
    </row>
    <row r="313" spans="1:24" ht="10.5" x14ac:dyDescent="0.25">
      <c r="A313" s="220" t="s">
        <v>207</v>
      </c>
      <c r="B313" s="224"/>
      <c r="C313" s="224"/>
      <c r="D313" s="224"/>
      <c r="E313" s="224"/>
      <c r="F313" s="224"/>
      <c r="G313" s="224"/>
      <c r="H313" s="224"/>
      <c r="I313" s="224"/>
      <c r="J313" s="224"/>
      <c r="K313" s="224"/>
      <c r="L313" s="224"/>
      <c r="M313" s="224"/>
      <c r="N313" s="224"/>
      <c r="O313" s="224"/>
      <c r="P313" s="224"/>
      <c r="Q313" s="224"/>
      <c r="R313" s="224"/>
      <c r="S313" s="224"/>
      <c r="T313" s="224"/>
      <c r="U313" s="225"/>
      <c r="V313" s="257"/>
      <c r="W313" s="257"/>
      <c r="X313" s="257"/>
    </row>
    <row r="314" spans="1:24" ht="20" x14ac:dyDescent="0.2">
      <c r="A314" s="137" t="s">
        <v>417</v>
      </c>
      <c r="B314" s="394" t="s">
        <v>40</v>
      </c>
      <c r="C314" s="394" t="s">
        <v>40</v>
      </c>
      <c r="D314" s="394" t="s">
        <v>40</v>
      </c>
      <c r="E314" s="394" t="s">
        <v>40</v>
      </c>
      <c r="F314" s="394" t="s">
        <v>40</v>
      </c>
      <c r="G314" s="394" t="s">
        <v>40</v>
      </c>
      <c r="H314" s="394" t="s">
        <v>40</v>
      </c>
      <c r="I314" s="394" t="s">
        <v>40</v>
      </c>
      <c r="J314" s="394" t="s">
        <v>40</v>
      </c>
      <c r="K314" s="394" t="s">
        <v>40</v>
      </c>
      <c r="L314" s="394" t="s">
        <v>40</v>
      </c>
      <c r="M314" s="394" t="s">
        <v>40</v>
      </c>
      <c r="N314" s="394" t="s">
        <v>40</v>
      </c>
      <c r="O314" s="394" t="s">
        <v>40</v>
      </c>
      <c r="P314" s="394" t="s">
        <v>40</v>
      </c>
      <c r="Q314" s="394" t="s">
        <v>40</v>
      </c>
      <c r="R314" s="394" t="s">
        <v>40</v>
      </c>
      <c r="S314" s="394" t="s">
        <v>40</v>
      </c>
      <c r="T314" s="394" t="s">
        <v>40</v>
      </c>
      <c r="U314" s="379">
        <v>36.935000000000002</v>
      </c>
      <c r="V314" s="379">
        <v>30.585999999999999</v>
      </c>
      <c r="W314" s="379">
        <v>37.119999999999997</v>
      </c>
      <c r="X314" s="379">
        <v>0</v>
      </c>
    </row>
    <row r="315" spans="1:24" x14ac:dyDescent="0.2">
      <c r="A315" s="308" t="s">
        <v>205</v>
      </c>
      <c r="B315" s="394" t="s">
        <v>40</v>
      </c>
      <c r="C315" s="394" t="s">
        <v>40</v>
      </c>
      <c r="D315" s="394" t="s">
        <v>40</v>
      </c>
      <c r="E315" s="394" t="s">
        <v>40</v>
      </c>
      <c r="F315" s="394" t="s">
        <v>40</v>
      </c>
      <c r="G315" s="394" t="s">
        <v>40</v>
      </c>
      <c r="H315" s="394" t="s">
        <v>40</v>
      </c>
      <c r="I315" s="394" t="s">
        <v>40</v>
      </c>
      <c r="J315" s="394" t="s">
        <v>40</v>
      </c>
      <c r="K315" s="394" t="s">
        <v>40</v>
      </c>
      <c r="L315" s="394" t="s">
        <v>40</v>
      </c>
      <c r="M315" s="394" t="s">
        <v>40</v>
      </c>
      <c r="N315" s="394" t="s">
        <v>40</v>
      </c>
      <c r="O315" s="394" t="s">
        <v>40</v>
      </c>
      <c r="P315" s="394" t="s">
        <v>40</v>
      </c>
      <c r="Q315" s="394" t="s">
        <v>40</v>
      </c>
      <c r="R315" s="394" t="s">
        <v>40</v>
      </c>
      <c r="S315" s="394" t="s">
        <v>40</v>
      </c>
      <c r="T315" s="394" t="s">
        <v>40</v>
      </c>
      <c r="U315" s="379">
        <v>4.9969999999999999</v>
      </c>
      <c r="V315" s="379">
        <v>11.119</v>
      </c>
      <c r="W315" s="379">
        <v>13.162000000000001</v>
      </c>
      <c r="X315" s="379">
        <v>0</v>
      </c>
    </row>
    <row r="316" spans="1:24" x14ac:dyDescent="0.2">
      <c r="A316" s="252" t="s">
        <v>204</v>
      </c>
      <c r="B316" s="394" t="s">
        <v>40</v>
      </c>
      <c r="C316" s="394" t="s">
        <v>40</v>
      </c>
      <c r="D316" s="394" t="s">
        <v>40</v>
      </c>
      <c r="E316" s="394" t="s">
        <v>40</v>
      </c>
      <c r="F316" s="394" t="s">
        <v>40</v>
      </c>
      <c r="G316" s="394" t="s">
        <v>40</v>
      </c>
      <c r="H316" s="394" t="s">
        <v>40</v>
      </c>
      <c r="I316" s="394" t="s">
        <v>40</v>
      </c>
      <c r="J316" s="394" t="s">
        <v>40</v>
      </c>
      <c r="K316" s="394" t="s">
        <v>40</v>
      </c>
      <c r="L316" s="394" t="s">
        <v>40</v>
      </c>
      <c r="M316" s="394" t="s">
        <v>40</v>
      </c>
      <c r="N316" s="394" t="s">
        <v>40</v>
      </c>
      <c r="O316" s="394" t="s">
        <v>40</v>
      </c>
      <c r="P316" s="394" t="s">
        <v>40</v>
      </c>
      <c r="Q316" s="394" t="s">
        <v>40</v>
      </c>
      <c r="R316" s="394" t="s">
        <v>40</v>
      </c>
      <c r="S316" s="394" t="s">
        <v>40</v>
      </c>
      <c r="T316" s="394" t="s">
        <v>40</v>
      </c>
      <c r="U316" s="380">
        <v>0</v>
      </c>
      <c r="V316" s="380">
        <v>0</v>
      </c>
      <c r="W316" s="380">
        <v>0</v>
      </c>
      <c r="X316" s="380">
        <v>0</v>
      </c>
    </row>
    <row r="317" spans="1:24" x14ac:dyDescent="0.2">
      <c r="A317" s="252" t="s">
        <v>203</v>
      </c>
      <c r="B317" s="394" t="s">
        <v>40</v>
      </c>
      <c r="C317" s="394" t="s">
        <v>40</v>
      </c>
      <c r="D317" s="394" t="s">
        <v>40</v>
      </c>
      <c r="E317" s="394" t="s">
        <v>40</v>
      </c>
      <c r="F317" s="394" t="s">
        <v>40</v>
      </c>
      <c r="G317" s="394" t="s">
        <v>40</v>
      </c>
      <c r="H317" s="394" t="s">
        <v>40</v>
      </c>
      <c r="I317" s="394" t="s">
        <v>40</v>
      </c>
      <c r="J317" s="394" t="s">
        <v>40</v>
      </c>
      <c r="K317" s="394" t="s">
        <v>40</v>
      </c>
      <c r="L317" s="394" t="s">
        <v>40</v>
      </c>
      <c r="M317" s="394" t="s">
        <v>40</v>
      </c>
      <c r="N317" s="394" t="s">
        <v>40</v>
      </c>
      <c r="O317" s="394" t="s">
        <v>40</v>
      </c>
      <c r="P317" s="394" t="s">
        <v>40</v>
      </c>
      <c r="Q317" s="394" t="s">
        <v>40</v>
      </c>
      <c r="R317" s="394" t="s">
        <v>40</v>
      </c>
      <c r="S317" s="394" t="s">
        <v>40</v>
      </c>
      <c r="T317" s="394" t="s">
        <v>40</v>
      </c>
      <c r="U317" s="380">
        <v>4.9969999999999999</v>
      </c>
      <c r="V317" s="380">
        <v>11.119</v>
      </c>
      <c r="W317" s="380">
        <v>13.162000000000001</v>
      </c>
      <c r="X317" s="380">
        <v>0</v>
      </c>
    </row>
    <row r="318" spans="1:24" x14ac:dyDescent="0.2">
      <c r="A318" s="125" t="s">
        <v>412</v>
      </c>
      <c r="B318" s="394" t="s">
        <v>40</v>
      </c>
      <c r="C318" s="394" t="s">
        <v>40</v>
      </c>
      <c r="D318" s="394" t="s">
        <v>40</v>
      </c>
      <c r="E318" s="394" t="s">
        <v>40</v>
      </c>
      <c r="F318" s="394" t="s">
        <v>40</v>
      </c>
      <c r="G318" s="394" t="s">
        <v>40</v>
      </c>
      <c r="H318" s="394" t="s">
        <v>40</v>
      </c>
      <c r="I318" s="394" t="s">
        <v>40</v>
      </c>
      <c r="J318" s="394" t="s">
        <v>40</v>
      </c>
      <c r="K318" s="394" t="s">
        <v>40</v>
      </c>
      <c r="L318" s="394" t="s">
        <v>40</v>
      </c>
      <c r="M318" s="394" t="s">
        <v>40</v>
      </c>
      <c r="N318" s="394" t="s">
        <v>40</v>
      </c>
      <c r="O318" s="394" t="s">
        <v>40</v>
      </c>
      <c r="P318" s="394" t="s">
        <v>40</v>
      </c>
      <c r="Q318" s="394" t="s">
        <v>40</v>
      </c>
      <c r="R318" s="394" t="s">
        <v>40</v>
      </c>
      <c r="S318" s="394" t="s">
        <v>40</v>
      </c>
      <c r="T318" s="394" t="s">
        <v>40</v>
      </c>
      <c r="U318" s="380">
        <v>0.17399999999999999</v>
      </c>
      <c r="V318" s="380">
        <v>0.18</v>
      </c>
      <c r="W318" s="380">
        <v>0.313</v>
      </c>
      <c r="X318" s="380">
        <v>0</v>
      </c>
    </row>
    <row r="319" spans="1:24" x14ac:dyDescent="0.2">
      <c r="A319" s="252" t="s">
        <v>199</v>
      </c>
      <c r="B319" s="394" t="s">
        <v>40</v>
      </c>
      <c r="C319" s="394" t="s">
        <v>40</v>
      </c>
      <c r="D319" s="394" t="s">
        <v>40</v>
      </c>
      <c r="E319" s="394" t="s">
        <v>40</v>
      </c>
      <c r="F319" s="394" t="s">
        <v>40</v>
      </c>
      <c r="G319" s="394" t="s">
        <v>40</v>
      </c>
      <c r="H319" s="394" t="s">
        <v>40</v>
      </c>
      <c r="I319" s="394" t="s">
        <v>40</v>
      </c>
      <c r="J319" s="394" t="s">
        <v>40</v>
      </c>
      <c r="K319" s="394" t="s">
        <v>40</v>
      </c>
      <c r="L319" s="394" t="s">
        <v>40</v>
      </c>
      <c r="M319" s="394" t="s">
        <v>40</v>
      </c>
      <c r="N319" s="394" t="s">
        <v>40</v>
      </c>
      <c r="O319" s="394" t="s">
        <v>40</v>
      </c>
      <c r="P319" s="394" t="s">
        <v>40</v>
      </c>
      <c r="Q319" s="394" t="s">
        <v>40</v>
      </c>
      <c r="R319" s="394" t="s">
        <v>40</v>
      </c>
      <c r="S319" s="394" t="s">
        <v>40</v>
      </c>
      <c r="T319" s="394" t="s">
        <v>40</v>
      </c>
      <c r="U319" s="380">
        <v>0.17399999999999999</v>
      </c>
      <c r="V319" s="380">
        <v>0.18</v>
      </c>
      <c r="W319" s="380">
        <v>0.313</v>
      </c>
      <c r="X319" s="380">
        <v>0</v>
      </c>
    </row>
    <row r="320" spans="1:24" x14ac:dyDescent="0.2">
      <c r="A320" s="252" t="s">
        <v>201</v>
      </c>
      <c r="B320" s="394" t="s">
        <v>40</v>
      </c>
      <c r="C320" s="394" t="s">
        <v>40</v>
      </c>
      <c r="D320" s="394" t="s">
        <v>40</v>
      </c>
      <c r="E320" s="394" t="s">
        <v>40</v>
      </c>
      <c r="F320" s="394" t="s">
        <v>40</v>
      </c>
      <c r="G320" s="394" t="s">
        <v>40</v>
      </c>
      <c r="H320" s="394" t="s">
        <v>40</v>
      </c>
      <c r="I320" s="394" t="s">
        <v>40</v>
      </c>
      <c r="J320" s="394" t="s">
        <v>40</v>
      </c>
      <c r="K320" s="394" t="s">
        <v>40</v>
      </c>
      <c r="L320" s="394" t="s">
        <v>40</v>
      </c>
      <c r="M320" s="394" t="s">
        <v>40</v>
      </c>
      <c r="N320" s="394" t="s">
        <v>40</v>
      </c>
      <c r="O320" s="394" t="s">
        <v>40</v>
      </c>
      <c r="P320" s="394" t="s">
        <v>40</v>
      </c>
      <c r="Q320" s="394" t="s">
        <v>40</v>
      </c>
      <c r="R320" s="394" t="s">
        <v>40</v>
      </c>
      <c r="S320" s="394" t="s">
        <v>40</v>
      </c>
      <c r="T320" s="394" t="s">
        <v>40</v>
      </c>
      <c r="U320" s="380">
        <v>0</v>
      </c>
      <c r="V320" s="380">
        <v>0</v>
      </c>
      <c r="W320" s="380">
        <v>0</v>
      </c>
      <c r="X320" s="380">
        <v>0</v>
      </c>
    </row>
    <row r="321" spans="1:24" x14ac:dyDescent="0.2">
      <c r="A321" s="125" t="s">
        <v>200</v>
      </c>
      <c r="B321" s="394" t="s">
        <v>40</v>
      </c>
      <c r="C321" s="394" t="s">
        <v>40</v>
      </c>
      <c r="D321" s="394" t="s">
        <v>40</v>
      </c>
      <c r="E321" s="394" t="s">
        <v>40</v>
      </c>
      <c r="F321" s="394" t="s">
        <v>40</v>
      </c>
      <c r="G321" s="394" t="s">
        <v>40</v>
      </c>
      <c r="H321" s="394" t="s">
        <v>40</v>
      </c>
      <c r="I321" s="394" t="s">
        <v>40</v>
      </c>
      <c r="J321" s="394" t="s">
        <v>40</v>
      </c>
      <c r="K321" s="394" t="s">
        <v>40</v>
      </c>
      <c r="L321" s="394" t="s">
        <v>40</v>
      </c>
      <c r="M321" s="394" t="s">
        <v>40</v>
      </c>
      <c r="N321" s="394" t="s">
        <v>40</v>
      </c>
      <c r="O321" s="394" t="s">
        <v>40</v>
      </c>
      <c r="P321" s="394" t="s">
        <v>40</v>
      </c>
      <c r="Q321" s="394" t="s">
        <v>40</v>
      </c>
      <c r="R321" s="394" t="s">
        <v>40</v>
      </c>
      <c r="S321" s="394" t="s">
        <v>40</v>
      </c>
      <c r="T321" s="394" t="s">
        <v>40</v>
      </c>
      <c r="U321" s="380">
        <v>105.953</v>
      </c>
      <c r="V321" s="380">
        <v>104.48099999999999</v>
      </c>
      <c r="W321" s="380">
        <v>95.724999999999994</v>
      </c>
      <c r="X321" s="380">
        <v>0</v>
      </c>
    </row>
    <row r="322" spans="1:24" x14ac:dyDescent="0.2">
      <c r="A322" s="252" t="s">
        <v>199</v>
      </c>
      <c r="B322" s="394" t="s">
        <v>40</v>
      </c>
      <c r="C322" s="394" t="s">
        <v>40</v>
      </c>
      <c r="D322" s="394" t="s">
        <v>40</v>
      </c>
      <c r="E322" s="394" t="s">
        <v>40</v>
      </c>
      <c r="F322" s="394" t="s">
        <v>40</v>
      </c>
      <c r="G322" s="394" t="s">
        <v>40</v>
      </c>
      <c r="H322" s="394" t="s">
        <v>40</v>
      </c>
      <c r="I322" s="394" t="s">
        <v>40</v>
      </c>
      <c r="J322" s="394" t="s">
        <v>40</v>
      </c>
      <c r="K322" s="394" t="s">
        <v>40</v>
      </c>
      <c r="L322" s="394" t="s">
        <v>40</v>
      </c>
      <c r="M322" s="394" t="s">
        <v>40</v>
      </c>
      <c r="N322" s="394" t="s">
        <v>40</v>
      </c>
      <c r="O322" s="394" t="s">
        <v>40</v>
      </c>
      <c r="P322" s="394" t="s">
        <v>40</v>
      </c>
      <c r="Q322" s="394" t="s">
        <v>40</v>
      </c>
      <c r="R322" s="394" t="s">
        <v>40</v>
      </c>
      <c r="S322" s="394" t="s">
        <v>40</v>
      </c>
      <c r="T322" s="394" t="s">
        <v>40</v>
      </c>
      <c r="U322" s="380">
        <v>107.547</v>
      </c>
      <c r="V322" s="380">
        <v>106.875</v>
      </c>
      <c r="W322" s="380">
        <v>99.09</v>
      </c>
      <c r="X322" s="380">
        <v>0</v>
      </c>
    </row>
    <row r="323" spans="1:24" x14ac:dyDescent="0.2">
      <c r="A323" s="253" t="s">
        <v>187</v>
      </c>
      <c r="B323" s="394" t="s">
        <v>40</v>
      </c>
      <c r="C323" s="394" t="s">
        <v>40</v>
      </c>
      <c r="D323" s="394" t="s">
        <v>40</v>
      </c>
      <c r="E323" s="394" t="s">
        <v>40</v>
      </c>
      <c r="F323" s="394" t="s">
        <v>40</v>
      </c>
      <c r="G323" s="394" t="s">
        <v>40</v>
      </c>
      <c r="H323" s="394" t="s">
        <v>40</v>
      </c>
      <c r="I323" s="394" t="s">
        <v>40</v>
      </c>
      <c r="J323" s="394" t="s">
        <v>40</v>
      </c>
      <c r="K323" s="394" t="s">
        <v>40</v>
      </c>
      <c r="L323" s="394" t="s">
        <v>40</v>
      </c>
      <c r="M323" s="394" t="s">
        <v>40</v>
      </c>
      <c r="N323" s="394" t="s">
        <v>40</v>
      </c>
      <c r="O323" s="394" t="s">
        <v>40</v>
      </c>
      <c r="P323" s="394" t="s">
        <v>40</v>
      </c>
      <c r="Q323" s="394" t="s">
        <v>40</v>
      </c>
      <c r="R323" s="394" t="s">
        <v>40</v>
      </c>
      <c r="S323" s="394" t="s">
        <v>40</v>
      </c>
      <c r="T323" s="394" t="s">
        <v>40</v>
      </c>
      <c r="U323" s="380">
        <v>53.65</v>
      </c>
      <c r="V323" s="380">
        <v>51.908999999999999</v>
      </c>
      <c r="W323" s="380">
        <v>44.917000000000002</v>
      </c>
      <c r="X323" s="380">
        <v>0</v>
      </c>
    </row>
    <row r="324" spans="1:24" x14ac:dyDescent="0.2">
      <c r="A324" s="253" t="s">
        <v>186</v>
      </c>
      <c r="B324" s="394" t="s">
        <v>40</v>
      </c>
      <c r="C324" s="394" t="s">
        <v>40</v>
      </c>
      <c r="D324" s="394" t="s">
        <v>40</v>
      </c>
      <c r="E324" s="394" t="s">
        <v>40</v>
      </c>
      <c r="F324" s="394" t="s">
        <v>40</v>
      </c>
      <c r="G324" s="394" t="s">
        <v>40</v>
      </c>
      <c r="H324" s="394" t="s">
        <v>40</v>
      </c>
      <c r="I324" s="394" t="s">
        <v>40</v>
      </c>
      <c r="J324" s="394" t="s">
        <v>40</v>
      </c>
      <c r="K324" s="394" t="s">
        <v>40</v>
      </c>
      <c r="L324" s="394" t="s">
        <v>40</v>
      </c>
      <c r="M324" s="394" t="s">
        <v>40</v>
      </c>
      <c r="N324" s="394" t="s">
        <v>40</v>
      </c>
      <c r="O324" s="394" t="s">
        <v>40</v>
      </c>
      <c r="P324" s="394" t="s">
        <v>40</v>
      </c>
      <c r="Q324" s="394" t="s">
        <v>40</v>
      </c>
      <c r="R324" s="394" t="s">
        <v>40</v>
      </c>
      <c r="S324" s="394" t="s">
        <v>40</v>
      </c>
      <c r="T324" s="394" t="s">
        <v>40</v>
      </c>
      <c r="U324" s="380">
        <v>9.0920000000000005</v>
      </c>
      <c r="V324" s="380">
        <v>8.8130000000000006</v>
      </c>
      <c r="W324" s="380">
        <v>8.2509999999999994</v>
      </c>
      <c r="X324" s="380">
        <v>0</v>
      </c>
    </row>
    <row r="325" spans="1:24" x14ac:dyDescent="0.2">
      <c r="A325" s="253" t="s">
        <v>297</v>
      </c>
      <c r="B325" s="394" t="s">
        <v>40</v>
      </c>
      <c r="C325" s="394" t="s">
        <v>40</v>
      </c>
      <c r="D325" s="394" t="s">
        <v>40</v>
      </c>
      <c r="E325" s="394" t="s">
        <v>40</v>
      </c>
      <c r="F325" s="394" t="s">
        <v>40</v>
      </c>
      <c r="G325" s="394" t="s">
        <v>40</v>
      </c>
      <c r="H325" s="394" t="s">
        <v>40</v>
      </c>
      <c r="I325" s="394" t="s">
        <v>40</v>
      </c>
      <c r="J325" s="394" t="s">
        <v>40</v>
      </c>
      <c r="K325" s="394" t="s">
        <v>40</v>
      </c>
      <c r="L325" s="394" t="s">
        <v>40</v>
      </c>
      <c r="M325" s="394" t="s">
        <v>40</v>
      </c>
      <c r="N325" s="394" t="s">
        <v>40</v>
      </c>
      <c r="O325" s="394" t="s">
        <v>40</v>
      </c>
      <c r="P325" s="394" t="s">
        <v>40</v>
      </c>
      <c r="Q325" s="394" t="s">
        <v>40</v>
      </c>
      <c r="R325" s="394" t="s">
        <v>40</v>
      </c>
      <c r="S325" s="394" t="s">
        <v>40</v>
      </c>
      <c r="T325" s="394" t="s">
        <v>40</v>
      </c>
      <c r="U325" s="380">
        <v>44.805</v>
      </c>
      <c r="V325" s="380">
        <v>46.152999999999999</v>
      </c>
      <c r="W325" s="380">
        <v>45.921999999999997</v>
      </c>
      <c r="X325" s="380">
        <v>0</v>
      </c>
    </row>
    <row r="326" spans="1:24" x14ac:dyDescent="0.2">
      <c r="A326" s="252" t="s">
        <v>255</v>
      </c>
      <c r="B326" s="394" t="s">
        <v>40</v>
      </c>
      <c r="C326" s="394" t="s">
        <v>40</v>
      </c>
      <c r="D326" s="394" t="s">
        <v>40</v>
      </c>
      <c r="E326" s="394" t="s">
        <v>40</v>
      </c>
      <c r="F326" s="394" t="s">
        <v>40</v>
      </c>
      <c r="G326" s="394" t="s">
        <v>40</v>
      </c>
      <c r="H326" s="394" t="s">
        <v>40</v>
      </c>
      <c r="I326" s="394" t="s">
        <v>40</v>
      </c>
      <c r="J326" s="394" t="s">
        <v>40</v>
      </c>
      <c r="K326" s="394" t="s">
        <v>40</v>
      </c>
      <c r="L326" s="394" t="s">
        <v>40</v>
      </c>
      <c r="M326" s="394" t="s">
        <v>40</v>
      </c>
      <c r="N326" s="394" t="s">
        <v>40</v>
      </c>
      <c r="O326" s="394" t="s">
        <v>40</v>
      </c>
      <c r="P326" s="394" t="s">
        <v>40</v>
      </c>
      <c r="Q326" s="394" t="s">
        <v>40</v>
      </c>
      <c r="R326" s="394" t="s">
        <v>40</v>
      </c>
      <c r="S326" s="394" t="s">
        <v>40</v>
      </c>
      <c r="T326" s="394" t="s">
        <v>40</v>
      </c>
      <c r="U326" s="380">
        <v>-1.5940000000000001</v>
      </c>
      <c r="V326" s="380">
        <v>-2.3940000000000001</v>
      </c>
      <c r="W326" s="380">
        <v>-3.3650000000000002</v>
      </c>
      <c r="X326" s="380">
        <v>0</v>
      </c>
    </row>
    <row r="327" spans="1:24" x14ac:dyDescent="0.2">
      <c r="A327" s="125" t="s">
        <v>413</v>
      </c>
      <c r="B327" s="394" t="s">
        <v>40</v>
      </c>
      <c r="C327" s="394" t="s">
        <v>40</v>
      </c>
      <c r="D327" s="394" t="s">
        <v>40</v>
      </c>
      <c r="E327" s="394" t="s">
        <v>40</v>
      </c>
      <c r="F327" s="394" t="s">
        <v>40</v>
      </c>
      <c r="G327" s="394" t="s">
        <v>40</v>
      </c>
      <c r="H327" s="394" t="s">
        <v>40</v>
      </c>
      <c r="I327" s="394" t="s">
        <v>40</v>
      </c>
      <c r="J327" s="394" t="s">
        <v>40</v>
      </c>
      <c r="K327" s="394" t="s">
        <v>40</v>
      </c>
      <c r="L327" s="394" t="s">
        <v>40</v>
      </c>
      <c r="M327" s="394" t="s">
        <v>40</v>
      </c>
      <c r="N327" s="394" t="s">
        <v>40</v>
      </c>
      <c r="O327" s="394" t="s">
        <v>40</v>
      </c>
      <c r="P327" s="394" t="s">
        <v>40</v>
      </c>
      <c r="Q327" s="394" t="s">
        <v>40</v>
      </c>
      <c r="R327" s="394" t="s">
        <v>40</v>
      </c>
      <c r="S327" s="394" t="s">
        <v>40</v>
      </c>
      <c r="T327" s="394" t="s">
        <v>40</v>
      </c>
      <c r="U327" s="380">
        <v>0</v>
      </c>
      <c r="V327" s="380">
        <v>0</v>
      </c>
      <c r="W327" s="380">
        <v>0</v>
      </c>
      <c r="X327" s="380">
        <v>0</v>
      </c>
    </row>
    <row r="328" spans="1:24" x14ac:dyDescent="0.2">
      <c r="A328" s="125" t="s">
        <v>195</v>
      </c>
      <c r="B328" s="394" t="s">
        <v>40</v>
      </c>
      <c r="C328" s="394" t="s">
        <v>40</v>
      </c>
      <c r="D328" s="394" t="s">
        <v>40</v>
      </c>
      <c r="E328" s="394" t="s">
        <v>40</v>
      </c>
      <c r="F328" s="394" t="s">
        <v>40</v>
      </c>
      <c r="G328" s="394" t="s">
        <v>40</v>
      </c>
      <c r="H328" s="394" t="s">
        <v>40</v>
      </c>
      <c r="I328" s="394" t="s">
        <v>40</v>
      </c>
      <c r="J328" s="394" t="s">
        <v>40</v>
      </c>
      <c r="K328" s="394" t="s">
        <v>40</v>
      </c>
      <c r="L328" s="394" t="s">
        <v>40</v>
      </c>
      <c r="M328" s="394" t="s">
        <v>40</v>
      </c>
      <c r="N328" s="394" t="s">
        <v>40</v>
      </c>
      <c r="O328" s="394" t="s">
        <v>40</v>
      </c>
      <c r="P328" s="394" t="s">
        <v>40</v>
      </c>
      <c r="Q328" s="394" t="s">
        <v>40</v>
      </c>
      <c r="R328" s="394" t="s">
        <v>40</v>
      </c>
      <c r="S328" s="394" t="s">
        <v>40</v>
      </c>
      <c r="T328" s="394" t="s">
        <v>40</v>
      </c>
      <c r="U328" s="380">
        <v>0</v>
      </c>
      <c r="V328" s="380">
        <v>0</v>
      </c>
      <c r="W328" s="380">
        <v>0</v>
      </c>
      <c r="X328" s="380">
        <v>0</v>
      </c>
    </row>
    <row r="329" spans="1:24" x14ac:dyDescent="0.2">
      <c r="A329" s="125" t="s">
        <v>298</v>
      </c>
      <c r="B329" s="394" t="s">
        <v>40</v>
      </c>
      <c r="C329" s="394" t="s">
        <v>40</v>
      </c>
      <c r="D329" s="394" t="s">
        <v>40</v>
      </c>
      <c r="E329" s="394" t="s">
        <v>40</v>
      </c>
      <c r="F329" s="394" t="s">
        <v>40</v>
      </c>
      <c r="G329" s="394" t="s">
        <v>40</v>
      </c>
      <c r="H329" s="394" t="s">
        <v>40</v>
      </c>
      <c r="I329" s="394" t="s">
        <v>40</v>
      </c>
      <c r="J329" s="394" t="s">
        <v>40</v>
      </c>
      <c r="K329" s="394" t="s">
        <v>40</v>
      </c>
      <c r="L329" s="394" t="s">
        <v>40</v>
      </c>
      <c r="M329" s="394" t="s">
        <v>40</v>
      </c>
      <c r="N329" s="394" t="s">
        <v>40</v>
      </c>
      <c r="O329" s="394" t="s">
        <v>40</v>
      </c>
      <c r="P329" s="394" t="s">
        <v>40</v>
      </c>
      <c r="Q329" s="394" t="s">
        <v>40</v>
      </c>
      <c r="R329" s="394" t="s">
        <v>40</v>
      </c>
      <c r="S329" s="394" t="s">
        <v>40</v>
      </c>
      <c r="T329" s="394" t="s">
        <v>40</v>
      </c>
      <c r="U329" s="380">
        <v>0.223</v>
      </c>
      <c r="V329" s="380">
        <v>0.19900000000000001</v>
      </c>
      <c r="W329" s="380">
        <v>0.13900000000000001</v>
      </c>
      <c r="X329" s="380">
        <v>0</v>
      </c>
    </row>
    <row r="330" spans="1:24" x14ac:dyDescent="0.2">
      <c r="A330" s="161" t="s">
        <v>414</v>
      </c>
      <c r="B330" s="394" t="s">
        <v>40</v>
      </c>
      <c r="C330" s="394" t="s">
        <v>40</v>
      </c>
      <c r="D330" s="394" t="s">
        <v>40</v>
      </c>
      <c r="E330" s="394" t="s">
        <v>40</v>
      </c>
      <c r="F330" s="394" t="s">
        <v>40</v>
      </c>
      <c r="G330" s="394" t="s">
        <v>40</v>
      </c>
      <c r="H330" s="394" t="s">
        <v>40</v>
      </c>
      <c r="I330" s="394" t="s">
        <v>40</v>
      </c>
      <c r="J330" s="394" t="s">
        <v>40</v>
      </c>
      <c r="K330" s="394" t="s">
        <v>40</v>
      </c>
      <c r="L330" s="394" t="s">
        <v>40</v>
      </c>
      <c r="M330" s="394" t="s">
        <v>40</v>
      </c>
      <c r="N330" s="394" t="s">
        <v>40</v>
      </c>
      <c r="O330" s="394" t="s">
        <v>40</v>
      </c>
      <c r="P330" s="394" t="s">
        <v>40</v>
      </c>
      <c r="Q330" s="394" t="s">
        <v>40</v>
      </c>
      <c r="R330" s="394" t="s">
        <v>40</v>
      </c>
      <c r="S330" s="394" t="s">
        <v>40</v>
      </c>
      <c r="T330" s="394" t="s">
        <v>40</v>
      </c>
      <c r="U330" s="379">
        <v>2.7189999999999999</v>
      </c>
      <c r="V330" s="379">
        <v>2.5630000000000002</v>
      </c>
      <c r="W330" s="379">
        <v>2.4710000000000001</v>
      </c>
      <c r="X330" s="379">
        <v>0</v>
      </c>
    </row>
    <row r="331" spans="1:24" x14ac:dyDescent="0.2">
      <c r="A331" s="254" t="s">
        <v>192</v>
      </c>
      <c r="B331" s="394" t="s">
        <v>40</v>
      </c>
      <c r="C331" s="394" t="s">
        <v>40</v>
      </c>
      <c r="D331" s="394" t="s">
        <v>40</v>
      </c>
      <c r="E331" s="394" t="s">
        <v>40</v>
      </c>
      <c r="F331" s="394" t="s">
        <v>40</v>
      </c>
      <c r="G331" s="394" t="s">
        <v>40</v>
      </c>
      <c r="H331" s="394" t="s">
        <v>40</v>
      </c>
      <c r="I331" s="394" t="s">
        <v>40</v>
      </c>
      <c r="J331" s="394" t="s">
        <v>40</v>
      </c>
      <c r="K331" s="394" t="s">
        <v>40</v>
      </c>
      <c r="L331" s="394" t="s">
        <v>40</v>
      </c>
      <c r="M331" s="394" t="s">
        <v>40</v>
      </c>
      <c r="N331" s="394" t="s">
        <v>40</v>
      </c>
      <c r="O331" s="394" t="s">
        <v>40</v>
      </c>
      <c r="P331" s="394" t="s">
        <v>40</v>
      </c>
      <c r="Q331" s="394" t="s">
        <v>40</v>
      </c>
      <c r="R331" s="394" t="s">
        <v>40</v>
      </c>
      <c r="S331" s="394" t="s">
        <v>40</v>
      </c>
      <c r="T331" s="394" t="s">
        <v>40</v>
      </c>
      <c r="U331" s="379">
        <v>0.65800000000000003</v>
      </c>
      <c r="V331" s="379">
        <v>0.65800000000000003</v>
      </c>
      <c r="W331" s="379">
        <v>0.61599999999999999</v>
      </c>
      <c r="X331" s="379">
        <v>0</v>
      </c>
    </row>
    <row r="332" spans="1:24" x14ac:dyDescent="0.2">
      <c r="A332" s="161" t="s">
        <v>191</v>
      </c>
      <c r="B332" s="394" t="s">
        <v>40</v>
      </c>
      <c r="C332" s="394" t="s">
        <v>40</v>
      </c>
      <c r="D332" s="394" t="s">
        <v>40</v>
      </c>
      <c r="E332" s="394" t="s">
        <v>40</v>
      </c>
      <c r="F332" s="394" t="s">
        <v>40</v>
      </c>
      <c r="G332" s="394" t="s">
        <v>40</v>
      </c>
      <c r="H332" s="394" t="s">
        <v>40</v>
      </c>
      <c r="I332" s="394" t="s">
        <v>40</v>
      </c>
      <c r="J332" s="394" t="s">
        <v>40</v>
      </c>
      <c r="K332" s="394" t="s">
        <v>40</v>
      </c>
      <c r="L332" s="394" t="s">
        <v>40</v>
      </c>
      <c r="M332" s="394" t="s">
        <v>40</v>
      </c>
      <c r="N332" s="394" t="s">
        <v>40</v>
      </c>
      <c r="O332" s="394" t="s">
        <v>40</v>
      </c>
      <c r="P332" s="394" t="s">
        <v>40</v>
      </c>
      <c r="Q332" s="394" t="s">
        <v>40</v>
      </c>
      <c r="R332" s="394" t="s">
        <v>40</v>
      </c>
      <c r="S332" s="394" t="s">
        <v>40</v>
      </c>
      <c r="T332" s="394" t="s">
        <v>40</v>
      </c>
      <c r="U332" s="379">
        <v>5.1920000000000002</v>
      </c>
      <c r="V332" s="379">
        <v>4.97</v>
      </c>
      <c r="W332" s="379">
        <v>3.1739999999999999</v>
      </c>
      <c r="X332" s="379">
        <v>0</v>
      </c>
    </row>
    <row r="333" spans="1:24" ht="10.5" x14ac:dyDescent="0.25">
      <c r="A333" s="213" t="s">
        <v>190</v>
      </c>
      <c r="B333" s="395" t="s">
        <v>40</v>
      </c>
      <c r="C333" s="395" t="s">
        <v>40</v>
      </c>
      <c r="D333" s="395" t="s">
        <v>40</v>
      </c>
      <c r="E333" s="395" t="s">
        <v>40</v>
      </c>
      <c r="F333" s="395" t="s">
        <v>40</v>
      </c>
      <c r="G333" s="395" t="s">
        <v>40</v>
      </c>
      <c r="H333" s="395" t="s">
        <v>40</v>
      </c>
      <c r="I333" s="395" t="s">
        <v>40</v>
      </c>
      <c r="J333" s="395" t="s">
        <v>40</v>
      </c>
      <c r="K333" s="395" t="s">
        <v>40</v>
      </c>
      <c r="L333" s="395" t="s">
        <v>40</v>
      </c>
      <c r="M333" s="395" t="s">
        <v>40</v>
      </c>
      <c r="N333" s="395" t="s">
        <v>40</v>
      </c>
      <c r="O333" s="395" t="s">
        <v>40</v>
      </c>
      <c r="P333" s="395" t="s">
        <v>40</v>
      </c>
      <c r="Q333" s="395" t="s">
        <v>40</v>
      </c>
      <c r="R333" s="395" t="s">
        <v>40</v>
      </c>
      <c r="S333" s="395" t="s">
        <v>40</v>
      </c>
      <c r="T333" s="395" t="s">
        <v>40</v>
      </c>
      <c r="U333" s="381">
        <v>156.851</v>
      </c>
      <c r="V333" s="396">
        <v>154.756</v>
      </c>
      <c r="W333" s="396">
        <v>152.72</v>
      </c>
      <c r="X333" s="396">
        <v>0</v>
      </c>
    </row>
    <row r="334" spans="1:24" x14ac:dyDescent="0.2">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row>
    <row r="335" spans="1:24" ht="10.5" x14ac:dyDescent="0.25">
      <c r="A335" s="220" t="s">
        <v>189</v>
      </c>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row>
    <row r="336" spans="1:24" x14ac:dyDescent="0.2">
      <c r="A336" s="308" t="s">
        <v>419</v>
      </c>
      <c r="B336" s="397" t="s">
        <v>40</v>
      </c>
      <c r="C336" s="397" t="s">
        <v>40</v>
      </c>
      <c r="D336" s="397" t="s">
        <v>40</v>
      </c>
      <c r="E336" s="397" t="s">
        <v>40</v>
      </c>
      <c r="F336" s="397" t="s">
        <v>40</v>
      </c>
      <c r="G336" s="397" t="s">
        <v>40</v>
      </c>
      <c r="H336" s="397" t="s">
        <v>40</v>
      </c>
      <c r="I336" s="397" t="s">
        <v>40</v>
      </c>
      <c r="J336" s="397" t="s">
        <v>40</v>
      </c>
      <c r="K336" s="397" t="s">
        <v>40</v>
      </c>
      <c r="L336" s="397" t="s">
        <v>40</v>
      </c>
      <c r="M336" s="397" t="s">
        <v>40</v>
      </c>
      <c r="N336" s="397" t="s">
        <v>40</v>
      </c>
      <c r="O336" s="397" t="s">
        <v>40</v>
      </c>
      <c r="P336" s="397" t="s">
        <v>40</v>
      </c>
      <c r="Q336" s="397" t="s">
        <v>40</v>
      </c>
      <c r="R336" s="397" t="s">
        <v>40</v>
      </c>
      <c r="S336" s="397" t="s">
        <v>40</v>
      </c>
      <c r="T336" s="397" t="s">
        <v>40</v>
      </c>
      <c r="U336" s="378">
        <v>0.111</v>
      </c>
      <c r="V336" s="378">
        <v>0.11</v>
      </c>
      <c r="W336" s="378">
        <v>0.124</v>
      </c>
      <c r="X336" s="378">
        <v>0</v>
      </c>
    </row>
    <row r="337" spans="1:31" x14ac:dyDescent="0.2">
      <c r="A337" s="308" t="s">
        <v>0</v>
      </c>
      <c r="B337" s="394" t="s">
        <v>40</v>
      </c>
      <c r="C337" s="394" t="s">
        <v>40</v>
      </c>
      <c r="D337" s="394" t="s">
        <v>40</v>
      </c>
      <c r="E337" s="394" t="s">
        <v>40</v>
      </c>
      <c r="F337" s="394" t="s">
        <v>40</v>
      </c>
      <c r="G337" s="394" t="s">
        <v>40</v>
      </c>
      <c r="H337" s="394" t="s">
        <v>40</v>
      </c>
      <c r="I337" s="394" t="s">
        <v>40</v>
      </c>
      <c r="J337" s="394" t="s">
        <v>40</v>
      </c>
      <c r="K337" s="394" t="s">
        <v>40</v>
      </c>
      <c r="L337" s="394" t="s">
        <v>40</v>
      </c>
      <c r="M337" s="394" t="s">
        <v>40</v>
      </c>
      <c r="N337" s="394" t="s">
        <v>40</v>
      </c>
      <c r="O337" s="394" t="s">
        <v>40</v>
      </c>
      <c r="P337" s="394" t="s">
        <v>40</v>
      </c>
      <c r="Q337" s="394" t="s">
        <v>40</v>
      </c>
      <c r="R337" s="394" t="s">
        <v>40</v>
      </c>
      <c r="S337" s="394" t="s">
        <v>40</v>
      </c>
      <c r="T337" s="394" t="s">
        <v>40</v>
      </c>
      <c r="U337" s="379">
        <v>122.79600000000001</v>
      </c>
      <c r="V337" s="379">
        <v>126.649</v>
      </c>
      <c r="W337" s="379">
        <v>125.4</v>
      </c>
      <c r="X337" s="379">
        <v>0</v>
      </c>
    </row>
    <row r="338" spans="1:31" x14ac:dyDescent="0.2">
      <c r="A338" s="156" t="s">
        <v>187</v>
      </c>
      <c r="B338" s="394" t="s">
        <v>40</v>
      </c>
      <c r="C338" s="394" t="s">
        <v>40</v>
      </c>
      <c r="D338" s="394" t="s">
        <v>40</v>
      </c>
      <c r="E338" s="394" t="s">
        <v>40</v>
      </c>
      <c r="F338" s="394" t="s">
        <v>40</v>
      </c>
      <c r="G338" s="394" t="s">
        <v>40</v>
      </c>
      <c r="H338" s="394" t="s">
        <v>40</v>
      </c>
      <c r="I338" s="394" t="s">
        <v>40</v>
      </c>
      <c r="J338" s="394" t="s">
        <v>40</v>
      </c>
      <c r="K338" s="394" t="s">
        <v>40</v>
      </c>
      <c r="L338" s="394" t="s">
        <v>40</v>
      </c>
      <c r="M338" s="394" t="s">
        <v>40</v>
      </c>
      <c r="N338" s="394" t="s">
        <v>40</v>
      </c>
      <c r="O338" s="394" t="s">
        <v>40</v>
      </c>
      <c r="P338" s="394" t="s">
        <v>40</v>
      </c>
      <c r="Q338" s="394" t="s">
        <v>40</v>
      </c>
      <c r="R338" s="394" t="s">
        <v>40</v>
      </c>
      <c r="S338" s="394" t="s">
        <v>40</v>
      </c>
      <c r="T338" s="394" t="s">
        <v>40</v>
      </c>
      <c r="U338" s="379">
        <v>32.424999999999997</v>
      </c>
      <c r="V338" s="379">
        <v>34.735999999999997</v>
      </c>
      <c r="W338" s="379">
        <v>35.344999999999999</v>
      </c>
      <c r="X338" s="379">
        <v>0</v>
      </c>
    </row>
    <row r="339" spans="1:31" x14ac:dyDescent="0.2">
      <c r="A339" s="156" t="s">
        <v>186</v>
      </c>
      <c r="B339" s="394" t="s">
        <v>40</v>
      </c>
      <c r="C339" s="394" t="s">
        <v>40</v>
      </c>
      <c r="D339" s="394" t="s">
        <v>40</v>
      </c>
      <c r="E339" s="394" t="s">
        <v>40</v>
      </c>
      <c r="F339" s="394" t="s">
        <v>40</v>
      </c>
      <c r="G339" s="394" t="s">
        <v>40</v>
      </c>
      <c r="H339" s="394" t="s">
        <v>40</v>
      </c>
      <c r="I339" s="394" t="s">
        <v>40</v>
      </c>
      <c r="J339" s="394" t="s">
        <v>40</v>
      </c>
      <c r="K339" s="394" t="s">
        <v>40</v>
      </c>
      <c r="L339" s="394" t="s">
        <v>40</v>
      </c>
      <c r="M339" s="394" t="s">
        <v>40</v>
      </c>
      <c r="N339" s="394" t="s">
        <v>40</v>
      </c>
      <c r="O339" s="394" t="s">
        <v>40</v>
      </c>
      <c r="P339" s="394" t="s">
        <v>40</v>
      </c>
      <c r="Q339" s="394" t="s">
        <v>40</v>
      </c>
      <c r="R339" s="394" t="s">
        <v>40</v>
      </c>
      <c r="S339" s="394" t="s">
        <v>40</v>
      </c>
      <c r="T339" s="394" t="s">
        <v>40</v>
      </c>
      <c r="U339" s="379">
        <v>7.8179999999999996</v>
      </c>
      <c r="V339" s="379">
        <v>10.257999999999999</v>
      </c>
      <c r="W339" s="379">
        <v>8.9260000000000002</v>
      </c>
      <c r="X339" s="379">
        <v>0</v>
      </c>
    </row>
    <row r="340" spans="1:31" x14ac:dyDescent="0.2">
      <c r="A340" s="156" t="s">
        <v>297</v>
      </c>
      <c r="B340" s="394" t="s">
        <v>40</v>
      </c>
      <c r="C340" s="394" t="s">
        <v>40</v>
      </c>
      <c r="D340" s="394" t="s">
        <v>40</v>
      </c>
      <c r="E340" s="394" t="s">
        <v>40</v>
      </c>
      <c r="F340" s="394" t="s">
        <v>40</v>
      </c>
      <c r="G340" s="394" t="s">
        <v>40</v>
      </c>
      <c r="H340" s="394" t="s">
        <v>40</v>
      </c>
      <c r="I340" s="394" t="s">
        <v>40</v>
      </c>
      <c r="J340" s="394" t="s">
        <v>40</v>
      </c>
      <c r="K340" s="394" t="s">
        <v>40</v>
      </c>
      <c r="L340" s="394" t="s">
        <v>40</v>
      </c>
      <c r="M340" s="394" t="s">
        <v>40</v>
      </c>
      <c r="N340" s="394" t="s">
        <v>40</v>
      </c>
      <c r="O340" s="394" t="s">
        <v>40</v>
      </c>
      <c r="P340" s="394" t="s">
        <v>40</v>
      </c>
      <c r="Q340" s="394" t="s">
        <v>40</v>
      </c>
      <c r="R340" s="394" t="s">
        <v>40</v>
      </c>
      <c r="S340" s="394" t="s">
        <v>40</v>
      </c>
      <c r="T340" s="394" t="s">
        <v>40</v>
      </c>
      <c r="U340" s="379">
        <v>82.552999999999997</v>
      </c>
      <c r="V340" s="379">
        <v>81.655000000000001</v>
      </c>
      <c r="W340" s="379">
        <v>81.129000000000005</v>
      </c>
      <c r="X340" s="379">
        <v>0</v>
      </c>
    </row>
    <row r="341" spans="1:31" x14ac:dyDescent="0.2">
      <c r="A341" s="308" t="s">
        <v>184</v>
      </c>
      <c r="B341" s="394" t="s">
        <v>40</v>
      </c>
      <c r="C341" s="394" t="s">
        <v>40</v>
      </c>
      <c r="D341" s="394" t="s">
        <v>40</v>
      </c>
      <c r="E341" s="394" t="s">
        <v>40</v>
      </c>
      <c r="F341" s="394" t="s">
        <v>40</v>
      </c>
      <c r="G341" s="394" t="s">
        <v>40</v>
      </c>
      <c r="H341" s="394" t="s">
        <v>40</v>
      </c>
      <c r="I341" s="394" t="s">
        <v>40</v>
      </c>
      <c r="J341" s="394" t="s">
        <v>40</v>
      </c>
      <c r="K341" s="394" t="s">
        <v>40</v>
      </c>
      <c r="L341" s="394" t="s">
        <v>40</v>
      </c>
      <c r="M341" s="394" t="s">
        <v>40</v>
      </c>
      <c r="N341" s="394" t="s">
        <v>40</v>
      </c>
      <c r="O341" s="394" t="s">
        <v>40</v>
      </c>
      <c r="P341" s="394" t="s">
        <v>40</v>
      </c>
      <c r="Q341" s="394" t="s">
        <v>40</v>
      </c>
      <c r="R341" s="394" t="s">
        <v>40</v>
      </c>
      <c r="S341" s="394" t="s">
        <v>40</v>
      </c>
      <c r="T341" s="394" t="s">
        <v>40</v>
      </c>
      <c r="U341" s="379">
        <v>9.4190000000000005</v>
      </c>
      <c r="V341" s="379">
        <v>4.6360000000000001</v>
      </c>
      <c r="W341" s="379">
        <v>4.2939999999999996</v>
      </c>
      <c r="X341" s="379">
        <v>0</v>
      </c>
    </row>
    <row r="342" spans="1:31" x14ac:dyDescent="0.2">
      <c r="A342" s="308" t="s">
        <v>183</v>
      </c>
      <c r="B342" s="394" t="s">
        <v>40</v>
      </c>
      <c r="C342" s="394" t="s">
        <v>40</v>
      </c>
      <c r="D342" s="394" t="s">
        <v>40</v>
      </c>
      <c r="E342" s="394" t="s">
        <v>40</v>
      </c>
      <c r="F342" s="394" t="s">
        <v>40</v>
      </c>
      <c r="G342" s="394" t="s">
        <v>40</v>
      </c>
      <c r="H342" s="394" t="s">
        <v>40</v>
      </c>
      <c r="I342" s="394" t="s">
        <v>40</v>
      </c>
      <c r="J342" s="394" t="s">
        <v>40</v>
      </c>
      <c r="K342" s="394" t="s">
        <v>40</v>
      </c>
      <c r="L342" s="394" t="s">
        <v>40</v>
      </c>
      <c r="M342" s="394" t="s">
        <v>40</v>
      </c>
      <c r="N342" s="394" t="s">
        <v>40</v>
      </c>
      <c r="O342" s="394" t="s">
        <v>40</v>
      </c>
      <c r="P342" s="394" t="s">
        <v>40</v>
      </c>
      <c r="Q342" s="394" t="s">
        <v>40</v>
      </c>
      <c r="R342" s="394" t="s">
        <v>40</v>
      </c>
      <c r="S342" s="394" t="s">
        <v>40</v>
      </c>
      <c r="T342" s="394" t="s">
        <v>40</v>
      </c>
      <c r="U342" s="379">
        <v>0</v>
      </c>
      <c r="V342" s="379">
        <v>0</v>
      </c>
      <c r="W342" s="379">
        <v>2.4</v>
      </c>
      <c r="X342" s="379">
        <v>0</v>
      </c>
    </row>
    <row r="343" spans="1:31" x14ac:dyDescent="0.2">
      <c r="A343" s="308" t="s">
        <v>372</v>
      </c>
      <c r="B343" s="394" t="s">
        <v>40</v>
      </c>
      <c r="C343" s="394" t="s">
        <v>40</v>
      </c>
      <c r="D343" s="394" t="s">
        <v>40</v>
      </c>
      <c r="E343" s="394" t="s">
        <v>40</v>
      </c>
      <c r="F343" s="394" t="s">
        <v>40</v>
      </c>
      <c r="G343" s="394" t="s">
        <v>40</v>
      </c>
      <c r="H343" s="394" t="s">
        <v>40</v>
      </c>
      <c r="I343" s="394" t="s">
        <v>40</v>
      </c>
      <c r="J343" s="394" t="s">
        <v>40</v>
      </c>
      <c r="K343" s="394" t="s">
        <v>40</v>
      </c>
      <c r="L343" s="394" t="s">
        <v>40</v>
      </c>
      <c r="M343" s="394" t="s">
        <v>40</v>
      </c>
      <c r="N343" s="394" t="s">
        <v>40</v>
      </c>
      <c r="O343" s="394" t="s">
        <v>40</v>
      </c>
      <c r="P343" s="394" t="s">
        <v>40</v>
      </c>
      <c r="Q343" s="394" t="s">
        <v>40</v>
      </c>
      <c r="R343" s="394" t="s">
        <v>40</v>
      </c>
      <c r="S343" s="394" t="s">
        <v>40</v>
      </c>
      <c r="T343" s="394" t="s">
        <v>40</v>
      </c>
      <c r="U343" s="379">
        <v>0</v>
      </c>
      <c r="V343" s="379">
        <v>0</v>
      </c>
      <c r="W343" s="379">
        <v>0</v>
      </c>
      <c r="X343" s="379">
        <v>0</v>
      </c>
    </row>
    <row r="344" spans="1:31" x14ac:dyDescent="0.2">
      <c r="A344" s="308" t="s">
        <v>182</v>
      </c>
      <c r="B344" s="394" t="s">
        <v>40</v>
      </c>
      <c r="C344" s="394" t="s">
        <v>40</v>
      </c>
      <c r="D344" s="394" t="s">
        <v>40</v>
      </c>
      <c r="E344" s="394" t="s">
        <v>40</v>
      </c>
      <c r="F344" s="394" t="s">
        <v>40</v>
      </c>
      <c r="G344" s="394" t="s">
        <v>40</v>
      </c>
      <c r="H344" s="394" t="s">
        <v>40</v>
      </c>
      <c r="I344" s="394" t="s">
        <v>40</v>
      </c>
      <c r="J344" s="394" t="s">
        <v>40</v>
      </c>
      <c r="K344" s="394" t="s">
        <v>40</v>
      </c>
      <c r="L344" s="394" t="s">
        <v>40</v>
      </c>
      <c r="M344" s="394" t="s">
        <v>40</v>
      </c>
      <c r="N344" s="394" t="s">
        <v>40</v>
      </c>
      <c r="O344" s="394" t="s">
        <v>40</v>
      </c>
      <c r="P344" s="394" t="s">
        <v>40</v>
      </c>
      <c r="Q344" s="394" t="s">
        <v>40</v>
      </c>
      <c r="R344" s="394" t="s">
        <v>40</v>
      </c>
      <c r="S344" s="394" t="s">
        <v>40</v>
      </c>
      <c r="T344" s="394" t="s">
        <v>40</v>
      </c>
      <c r="U344" s="379">
        <v>3.581</v>
      </c>
      <c r="V344" s="379">
        <v>3.5990000000000002</v>
      </c>
      <c r="W344" s="379">
        <v>3.5459999999999998</v>
      </c>
      <c r="X344" s="379">
        <v>0</v>
      </c>
    </row>
    <row r="345" spans="1:31" ht="10.5" x14ac:dyDescent="0.25">
      <c r="A345" s="258" t="s">
        <v>181</v>
      </c>
      <c r="B345" s="395" t="s">
        <v>40</v>
      </c>
      <c r="C345" s="395" t="s">
        <v>40</v>
      </c>
      <c r="D345" s="395" t="s">
        <v>40</v>
      </c>
      <c r="E345" s="395" t="s">
        <v>40</v>
      </c>
      <c r="F345" s="395" t="s">
        <v>40</v>
      </c>
      <c r="G345" s="395" t="s">
        <v>40</v>
      </c>
      <c r="H345" s="395" t="s">
        <v>40</v>
      </c>
      <c r="I345" s="395" t="s">
        <v>40</v>
      </c>
      <c r="J345" s="395" t="s">
        <v>40</v>
      </c>
      <c r="K345" s="395" t="s">
        <v>40</v>
      </c>
      <c r="L345" s="395" t="s">
        <v>40</v>
      </c>
      <c r="M345" s="395" t="s">
        <v>40</v>
      </c>
      <c r="N345" s="395" t="s">
        <v>40</v>
      </c>
      <c r="O345" s="395" t="s">
        <v>40</v>
      </c>
      <c r="P345" s="395" t="s">
        <v>40</v>
      </c>
      <c r="Q345" s="395" t="s">
        <v>40</v>
      </c>
      <c r="R345" s="395" t="s">
        <v>40</v>
      </c>
      <c r="S345" s="395" t="s">
        <v>40</v>
      </c>
      <c r="T345" s="395" t="s">
        <v>40</v>
      </c>
      <c r="U345" s="396">
        <v>135.90700000000001</v>
      </c>
      <c r="V345" s="396">
        <v>134.994</v>
      </c>
      <c r="W345" s="396">
        <v>135.76400000000001</v>
      </c>
      <c r="X345" s="396">
        <v>0</v>
      </c>
    </row>
    <row r="346" spans="1:31" ht="10.5" x14ac:dyDescent="0.25">
      <c r="A346" s="258" t="s">
        <v>180</v>
      </c>
      <c r="B346" s="395" t="s">
        <v>40</v>
      </c>
      <c r="C346" s="395" t="s">
        <v>40</v>
      </c>
      <c r="D346" s="395" t="s">
        <v>40</v>
      </c>
      <c r="E346" s="395" t="s">
        <v>40</v>
      </c>
      <c r="F346" s="395" t="s">
        <v>40</v>
      </c>
      <c r="G346" s="395" t="s">
        <v>40</v>
      </c>
      <c r="H346" s="395" t="s">
        <v>40</v>
      </c>
      <c r="I346" s="395" t="s">
        <v>40</v>
      </c>
      <c r="J346" s="395" t="s">
        <v>40</v>
      </c>
      <c r="K346" s="395" t="s">
        <v>40</v>
      </c>
      <c r="L346" s="395" t="s">
        <v>40</v>
      </c>
      <c r="M346" s="395" t="s">
        <v>40</v>
      </c>
      <c r="N346" s="395" t="s">
        <v>40</v>
      </c>
      <c r="O346" s="395" t="s">
        <v>40</v>
      </c>
      <c r="P346" s="395" t="s">
        <v>40</v>
      </c>
      <c r="Q346" s="395" t="s">
        <v>40</v>
      </c>
      <c r="R346" s="395" t="s">
        <v>40</v>
      </c>
      <c r="S346" s="395" t="s">
        <v>40</v>
      </c>
      <c r="T346" s="395" t="s">
        <v>40</v>
      </c>
      <c r="U346" s="396">
        <v>20.943999999999999</v>
      </c>
      <c r="V346" s="396">
        <v>19.762</v>
      </c>
      <c r="W346" s="396">
        <v>16.956</v>
      </c>
      <c r="X346" s="396">
        <v>0</v>
      </c>
    </row>
    <row r="347" spans="1:31" ht="10.5" x14ac:dyDescent="0.25">
      <c r="A347" s="258" t="s">
        <v>178</v>
      </c>
      <c r="B347" s="395" t="s">
        <v>40</v>
      </c>
      <c r="C347" s="395" t="s">
        <v>40</v>
      </c>
      <c r="D347" s="395" t="s">
        <v>40</v>
      </c>
      <c r="E347" s="395" t="s">
        <v>40</v>
      </c>
      <c r="F347" s="395" t="s">
        <v>40</v>
      </c>
      <c r="G347" s="395" t="s">
        <v>40</v>
      </c>
      <c r="H347" s="395" t="s">
        <v>40</v>
      </c>
      <c r="I347" s="395" t="s">
        <v>40</v>
      </c>
      <c r="J347" s="395" t="s">
        <v>40</v>
      </c>
      <c r="K347" s="395" t="s">
        <v>40</v>
      </c>
      <c r="L347" s="395" t="s">
        <v>40</v>
      </c>
      <c r="M347" s="395" t="s">
        <v>40</v>
      </c>
      <c r="N347" s="395" t="s">
        <v>40</v>
      </c>
      <c r="O347" s="395" t="s">
        <v>40</v>
      </c>
      <c r="P347" s="395" t="s">
        <v>40</v>
      </c>
      <c r="Q347" s="395" t="s">
        <v>40</v>
      </c>
      <c r="R347" s="395" t="s">
        <v>40</v>
      </c>
      <c r="S347" s="395" t="s">
        <v>40</v>
      </c>
      <c r="T347" s="395" t="s">
        <v>40</v>
      </c>
      <c r="U347" s="396">
        <v>156.851</v>
      </c>
      <c r="V347" s="396">
        <v>154.756</v>
      </c>
      <c r="W347" s="396">
        <v>152.72</v>
      </c>
      <c r="X347" s="396">
        <v>0</v>
      </c>
    </row>
    <row r="348" spans="1:31" x14ac:dyDescent="0.2">
      <c r="F348" s="169"/>
    </row>
    <row r="349" spans="1:31" ht="30.5" x14ac:dyDescent="0.25">
      <c r="A349" s="262" t="s">
        <v>305</v>
      </c>
      <c r="B349" s="255"/>
      <c r="C349" s="127"/>
      <c r="D349" s="127"/>
      <c r="E349" s="127"/>
      <c r="F349" s="127"/>
    </row>
    <row r="350" spans="1:31" ht="20.5" x14ac:dyDescent="0.25">
      <c r="A350" s="262" t="s">
        <v>326</v>
      </c>
      <c r="B350" s="169"/>
      <c r="C350" s="169"/>
      <c r="D350" s="169"/>
      <c r="E350" s="127"/>
      <c r="F350" s="127"/>
    </row>
    <row r="352" spans="1:31" ht="25.5" customHeight="1" x14ac:dyDescent="0.2">
      <c r="A352" s="332" t="s">
        <v>338</v>
      </c>
      <c r="B352" s="231" t="s">
        <v>14</v>
      </c>
      <c r="C352" s="231" t="s">
        <v>15</v>
      </c>
      <c r="D352" s="231" t="s">
        <v>16</v>
      </c>
      <c r="E352" s="231" t="s">
        <v>17</v>
      </c>
      <c r="F352" s="231" t="s">
        <v>18</v>
      </c>
      <c r="G352" s="231" t="s">
        <v>19</v>
      </c>
      <c r="H352" s="231" t="s">
        <v>20</v>
      </c>
      <c r="I352" s="231" t="s">
        <v>21</v>
      </c>
      <c r="J352" s="231" t="s">
        <v>22</v>
      </c>
      <c r="K352" s="231" t="s">
        <v>23</v>
      </c>
      <c r="L352" s="233" t="s">
        <v>24</v>
      </c>
      <c r="M352" s="228" t="s">
        <v>39</v>
      </c>
      <c r="N352" s="228" t="s">
        <v>41</v>
      </c>
      <c r="O352" s="228" t="s">
        <v>43</v>
      </c>
      <c r="P352" s="228" t="s">
        <v>110</v>
      </c>
      <c r="Q352" s="228" t="s">
        <v>113</v>
      </c>
      <c r="R352" s="228" t="s">
        <v>118</v>
      </c>
      <c r="S352" s="228" t="s">
        <v>120</v>
      </c>
      <c r="T352" s="228" t="s">
        <v>136</v>
      </c>
      <c r="U352" s="228" t="s">
        <v>296</v>
      </c>
      <c r="V352" s="228" t="s">
        <v>315</v>
      </c>
      <c r="W352" s="228" t="s">
        <v>319</v>
      </c>
      <c r="X352" s="228" t="s">
        <v>321</v>
      </c>
      <c r="Y352" s="228" t="s">
        <v>337</v>
      </c>
      <c r="Z352" s="228" t="s">
        <v>343</v>
      </c>
      <c r="AA352" s="228" t="s">
        <v>364</v>
      </c>
      <c r="AB352" s="228" t="s">
        <v>368</v>
      </c>
      <c r="AC352" s="228" t="s">
        <v>373</v>
      </c>
      <c r="AD352" s="228" t="s">
        <v>378</v>
      </c>
      <c r="AE352" s="228" t="s">
        <v>420</v>
      </c>
    </row>
    <row r="353" spans="1:31" ht="10.5" x14ac:dyDescent="0.25">
      <c r="A353" s="220" t="s">
        <v>207</v>
      </c>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5"/>
      <c r="Z353" s="225"/>
      <c r="AA353" s="225"/>
      <c r="AB353" s="225"/>
      <c r="AC353" s="225"/>
      <c r="AD353" s="225"/>
      <c r="AE353" s="225"/>
    </row>
    <row r="354" spans="1:31" ht="20" x14ac:dyDescent="0.2">
      <c r="A354" s="137" t="s">
        <v>417</v>
      </c>
      <c r="B354" s="397" t="s">
        <v>40</v>
      </c>
      <c r="C354" s="397" t="s">
        <v>40</v>
      </c>
      <c r="D354" s="397" t="s">
        <v>40</v>
      </c>
      <c r="E354" s="397" t="s">
        <v>40</v>
      </c>
      <c r="F354" s="397" t="s">
        <v>40</v>
      </c>
      <c r="G354" s="397" t="s">
        <v>40</v>
      </c>
      <c r="H354" s="397" t="s">
        <v>40</v>
      </c>
      <c r="I354" s="397" t="s">
        <v>40</v>
      </c>
      <c r="J354" s="397" t="s">
        <v>40</v>
      </c>
      <c r="K354" s="397" t="s">
        <v>40</v>
      </c>
      <c r="L354" s="397" t="s">
        <v>40</v>
      </c>
      <c r="M354" s="397" t="s">
        <v>40</v>
      </c>
      <c r="N354" s="397" t="s">
        <v>40</v>
      </c>
      <c r="O354" s="397" t="s">
        <v>40</v>
      </c>
      <c r="P354" s="397" t="s">
        <v>40</v>
      </c>
      <c r="Q354" s="397" t="s">
        <v>40</v>
      </c>
      <c r="R354" s="397" t="s">
        <v>40</v>
      </c>
      <c r="S354" s="397" t="s">
        <v>40</v>
      </c>
      <c r="T354" s="397" t="s">
        <v>40</v>
      </c>
      <c r="U354" s="397" t="s">
        <v>40</v>
      </c>
      <c r="V354" s="397" t="s">
        <v>40</v>
      </c>
      <c r="W354" s="397" t="s">
        <v>40</v>
      </c>
      <c r="X354" s="397" t="s">
        <v>40</v>
      </c>
      <c r="Y354" s="378">
        <v>210.249</v>
      </c>
      <c r="Z354" s="378">
        <v>268.16399999999999</v>
      </c>
      <c r="AA354" s="378">
        <v>256.30700000000002</v>
      </c>
      <c r="AB354" s="378">
        <v>265.16699999999997</v>
      </c>
      <c r="AC354" s="378">
        <v>247.124</v>
      </c>
      <c r="AD354" s="378">
        <v>202.34399999999999</v>
      </c>
      <c r="AE354" s="378">
        <v>0</v>
      </c>
    </row>
    <row r="355" spans="1:31" x14ac:dyDescent="0.2">
      <c r="A355" s="308" t="s">
        <v>205</v>
      </c>
      <c r="B355" s="394" t="s">
        <v>40</v>
      </c>
      <c r="C355" s="394" t="s">
        <v>40</v>
      </c>
      <c r="D355" s="394" t="s">
        <v>40</v>
      </c>
      <c r="E355" s="394" t="s">
        <v>40</v>
      </c>
      <c r="F355" s="394" t="s">
        <v>40</v>
      </c>
      <c r="G355" s="394" t="s">
        <v>40</v>
      </c>
      <c r="H355" s="394" t="s">
        <v>40</v>
      </c>
      <c r="I355" s="394" t="s">
        <v>40</v>
      </c>
      <c r="J355" s="394" t="s">
        <v>40</v>
      </c>
      <c r="K355" s="394" t="s">
        <v>40</v>
      </c>
      <c r="L355" s="394" t="s">
        <v>40</v>
      </c>
      <c r="M355" s="394" t="s">
        <v>40</v>
      </c>
      <c r="N355" s="394" t="s">
        <v>40</v>
      </c>
      <c r="O355" s="394" t="s">
        <v>40</v>
      </c>
      <c r="P355" s="394" t="s">
        <v>40</v>
      </c>
      <c r="Q355" s="394" t="s">
        <v>40</v>
      </c>
      <c r="R355" s="394" t="s">
        <v>40</v>
      </c>
      <c r="S355" s="394" t="s">
        <v>40</v>
      </c>
      <c r="T355" s="394" t="s">
        <v>40</v>
      </c>
      <c r="U355" s="394" t="s">
        <v>40</v>
      </c>
      <c r="V355" s="394" t="s">
        <v>40</v>
      </c>
      <c r="W355" s="394" t="s">
        <v>40</v>
      </c>
      <c r="X355" s="394" t="s">
        <v>40</v>
      </c>
      <c r="Y355" s="379">
        <v>68.872</v>
      </c>
      <c r="Z355" s="379">
        <v>69.180999999999997</v>
      </c>
      <c r="AA355" s="379">
        <v>69.52</v>
      </c>
      <c r="AB355" s="379">
        <v>68.448999999999998</v>
      </c>
      <c r="AC355" s="379">
        <v>68.138000000000005</v>
      </c>
      <c r="AD355" s="379">
        <v>68.037000000000006</v>
      </c>
      <c r="AE355" s="379">
        <v>0</v>
      </c>
    </row>
    <row r="356" spans="1:31" x14ac:dyDescent="0.2">
      <c r="A356" s="252" t="s">
        <v>204</v>
      </c>
      <c r="B356" s="394" t="s">
        <v>40</v>
      </c>
      <c r="C356" s="394" t="s">
        <v>40</v>
      </c>
      <c r="D356" s="394" t="s">
        <v>40</v>
      </c>
      <c r="E356" s="394" t="s">
        <v>40</v>
      </c>
      <c r="F356" s="394" t="s">
        <v>40</v>
      </c>
      <c r="G356" s="394" t="s">
        <v>40</v>
      </c>
      <c r="H356" s="394" t="s">
        <v>40</v>
      </c>
      <c r="I356" s="394" t="s">
        <v>40</v>
      </c>
      <c r="J356" s="394" t="s">
        <v>40</v>
      </c>
      <c r="K356" s="394" t="s">
        <v>40</v>
      </c>
      <c r="L356" s="394" t="s">
        <v>40</v>
      </c>
      <c r="M356" s="394" t="s">
        <v>40</v>
      </c>
      <c r="N356" s="394" t="s">
        <v>40</v>
      </c>
      <c r="O356" s="394" t="s">
        <v>40</v>
      </c>
      <c r="P356" s="394" t="s">
        <v>40</v>
      </c>
      <c r="Q356" s="394" t="s">
        <v>40</v>
      </c>
      <c r="R356" s="394" t="s">
        <v>40</v>
      </c>
      <c r="S356" s="394" t="s">
        <v>40</v>
      </c>
      <c r="T356" s="394" t="s">
        <v>40</v>
      </c>
      <c r="U356" s="394" t="s">
        <v>40</v>
      </c>
      <c r="V356" s="394" t="s">
        <v>40</v>
      </c>
      <c r="W356" s="394" t="s">
        <v>40</v>
      </c>
      <c r="X356" s="394" t="s">
        <v>40</v>
      </c>
      <c r="Y356" s="380">
        <v>2.806</v>
      </c>
      <c r="Z356" s="380">
        <v>4.2409999999999997</v>
      </c>
      <c r="AA356" s="380">
        <v>6.3869999999999996</v>
      </c>
      <c r="AB356" s="380">
        <v>6.3609999999999998</v>
      </c>
      <c r="AC356" s="380">
        <v>5.8680000000000003</v>
      </c>
      <c r="AD356" s="380">
        <v>5.6769999999999996</v>
      </c>
      <c r="AE356" s="380">
        <v>0</v>
      </c>
    </row>
    <row r="357" spans="1:31" x14ac:dyDescent="0.2">
      <c r="A357" s="252" t="s">
        <v>203</v>
      </c>
      <c r="B357" s="394" t="s">
        <v>40</v>
      </c>
      <c r="C357" s="394" t="s">
        <v>40</v>
      </c>
      <c r="D357" s="394" t="s">
        <v>40</v>
      </c>
      <c r="E357" s="394" t="s">
        <v>40</v>
      </c>
      <c r="F357" s="394" t="s">
        <v>40</v>
      </c>
      <c r="G357" s="394" t="s">
        <v>40</v>
      </c>
      <c r="H357" s="394" t="s">
        <v>40</v>
      </c>
      <c r="I357" s="394" t="s">
        <v>40</v>
      </c>
      <c r="J357" s="394" t="s">
        <v>40</v>
      </c>
      <c r="K357" s="394" t="s">
        <v>40</v>
      </c>
      <c r="L357" s="394" t="s">
        <v>40</v>
      </c>
      <c r="M357" s="394" t="s">
        <v>40</v>
      </c>
      <c r="N357" s="394" t="s">
        <v>40</v>
      </c>
      <c r="O357" s="394" t="s">
        <v>40</v>
      </c>
      <c r="P357" s="394" t="s">
        <v>40</v>
      </c>
      <c r="Q357" s="394" t="s">
        <v>40</v>
      </c>
      <c r="R357" s="394" t="s">
        <v>40</v>
      </c>
      <c r="S357" s="394" t="s">
        <v>40</v>
      </c>
      <c r="T357" s="394" t="s">
        <v>40</v>
      </c>
      <c r="U357" s="394" t="s">
        <v>40</v>
      </c>
      <c r="V357" s="394" t="s">
        <v>40</v>
      </c>
      <c r="W357" s="394" t="s">
        <v>40</v>
      </c>
      <c r="X357" s="394" t="s">
        <v>40</v>
      </c>
      <c r="Y357" s="380">
        <v>66.066000000000003</v>
      </c>
      <c r="Z357" s="380">
        <v>64.94</v>
      </c>
      <c r="AA357" s="380">
        <v>63.133000000000003</v>
      </c>
      <c r="AB357" s="380">
        <v>62.088000000000001</v>
      </c>
      <c r="AC357" s="380">
        <v>62.27</v>
      </c>
      <c r="AD357" s="380">
        <v>62.36</v>
      </c>
      <c r="AE357" s="380">
        <v>0</v>
      </c>
    </row>
    <row r="358" spans="1:31" x14ac:dyDescent="0.2">
      <c r="A358" s="125" t="s">
        <v>412</v>
      </c>
      <c r="B358" s="394" t="s">
        <v>40</v>
      </c>
      <c r="C358" s="394" t="s">
        <v>40</v>
      </c>
      <c r="D358" s="394" t="s">
        <v>40</v>
      </c>
      <c r="E358" s="394" t="s">
        <v>40</v>
      </c>
      <c r="F358" s="394" t="s">
        <v>40</v>
      </c>
      <c r="G358" s="394" t="s">
        <v>40</v>
      </c>
      <c r="H358" s="394" t="s">
        <v>40</v>
      </c>
      <c r="I358" s="394" t="s">
        <v>40</v>
      </c>
      <c r="J358" s="394" t="s">
        <v>40</v>
      </c>
      <c r="K358" s="394" t="s">
        <v>40</v>
      </c>
      <c r="L358" s="394" t="s">
        <v>40</v>
      </c>
      <c r="M358" s="394" t="s">
        <v>40</v>
      </c>
      <c r="N358" s="394" t="s">
        <v>40</v>
      </c>
      <c r="O358" s="394" t="s">
        <v>40</v>
      </c>
      <c r="P358" s="394" t="s">
        <v>40</v>
      </c>
      <c r="Q358" s="394" t="s">
        <v>40</v>
      </c>
      <c r="R358" s="394" t="s">
        <v>40</v>
      </c>
      <c r="S358" s="394" t="s">
        <v>40</v>
      </c>
      <c r="T358" s="394" t="s">
        <v>40</v>
      </c>
      <c r="U358" s="394" t="s">
        <v>40</v>
      </c>
      <c r="V358" s="394" t="s">
        <v>40</v>
      </c>
      <c r="W358" s="394" t="s">
        <v>40</v>
      </c>
      <c r="X358" s="394" t="s">
        <v>40</v>
      </c>
      <c r="Y358" s="380">
        <v>2.504</v>
      </c>
      <c r="Z358" s="380">
        <v>1.0999999999999999E-2</v>
      </c>
      <c r="AA358" s="380">
        <v>2.0659999999999998</v>
      </c>
      <c r="AB358" s="380">
        <v>4.0000000000000001E-3</v>
      </c>
      <c r="AC358" s="380">
        <v>5.1999999999999998E-2</v>
      </c>
      <c r="AD358" s="380">
        <v>-2E-3</v>
      </c>
      <c r="AE358" s="380">
        <v>0</v>
      </c>
    </row>
    <row r="359" spans="1:31" x14ac:dyDescent="0.2">
      <c r="A359" s="252" t="s">
        <v>199</v>
      </c>
      <c r="B359" s="394" t="s">
        <v>40</v>
      </c>
      <c r="C359" s="394" t="s">
        <v>40</v>
      </c>
      <c r="D359" s="394" t="s">
        <v>40</v>
      </c>
      <c r="E359" s="394" t="s">
        <v>40</v>
      </c>
      <c r="F359" s="394" t="s">
        <v>40</v>
      </c>
      <c r="G359" s="394" t="s">
        <v>40</v>
      </c>
      <c r="H359" s="394" t="s">
        <v>40</v>
      </c>
      <c r="I359" s="394" t="s">
        <v>40</v>
      </c>
      <c r="J359" s="394" t="s">
        <v>40</v>
      </c>
      <c r="K359" s="394" t="s">
        <v>40</v>
      </c>
      <c r="L359" s="394" t="s">
        <v>40</v>
      </c>
      <c r="M359" s="394" t="s">
        <v>40</v>
      </c>
      <c r="N359" s="394" t="s">
        <v>40</v>
      </c>
      <c r="O359" s="394" t="s">
        <v>40</v>
      </c>
      <c r="P359" s="394" t="s">
        <v>40</v>
      </c>
      <c r="Q359" s="394" t="s">
        <v>40</v>
      </c>
      <c r="R359" s="394" t="s">
        <v>40</v>
      </c>
      <c r="S359" s="394" t="s">
        <v>40</v>
      </c>
      <c r="T359" s="394" t="s">
        <v>40</v>
      </c>
      <c r="U359" s="394" t="s">
        <v>40</v>
      </c>
      <c r="V359" s="394" t="s">
        <v>40</v>
      </c>
      <c r="W359" s="394" t="s">
        <v>40</v>
      </c>
      <c r="X359" s="394" t="s">
        <v>40</v>
      </c>
      <c r="Y359" s="380">
        <v>2.6269999999999998</v>
      </c>
      <c r="Z359" s="380">
        <v>0.11600000000000001</v>
      </c>
      <c r="AA359" s="380">
        <v>2.1760000000000002</v>
      </c>
      <c r="AB359" s="380">
        <v>0.112</v>
      </c>
      <c r="AC359" s="380">
        <v>0.159</v>
      </c>
      <c r="AD359" s="380">
        <v>0.11700000000000001</v>
      </c>
      <c r="AE359" s="380">
        <v>0</v>
      </c>
    </row>
    <row r="360" spans="1:31" x14ac:dyDescent="0.2">
      <c r="A360" s="252" t="s">
        <v>201</v>
      </c>
      <c r="B360" s="394" t="s">
        <v>40</v>
      </c>
      <c r="C360" s="394" t="s">
        <v>40</v>
      </c>
      <c r="D360" s="394" t="s">
        <v>40</v>
      </c>
      <c r="E360" s="394" t="s">
        <v>40</v>
      </c>
      <c r="F360" s="394" t="s">
        <v>40</v>
      </c>
      <c r="G360" s="394" t="s">
        <v>40</v>
      </c>
      <c r="H360" s="394" t="s">
        <v>40</v>
      </c>
      <c r="I360" s="394" t="s">
        <v>40</v>
      </c>
      <c r="J360" s="394" t="s">
        <v>40</v>
      </c>
      <c r="K360" s="394" t="s">
        <v>40</v>
      </c>
      <c r="L360" s="394" t="s">
        <v>40</v>
      </c>
      <c r="M360" s="394" t="s">
        <v>40</v>
      </c>
      <c r="N360" s="394" t="s">
        <v>40</v>
      </c>
      <c r="O360" s="394" t="s">
        <v>40</v>
      </c>
      <c r="P360" s="394" t="s">
        <v>40</v>
      </c>
      <c r="Q360" s="394" t="s">
        <v>40</v>
      </c>
      <c r="R360" s="394" t="s">
        <v>40</v>
      </c>
      <c r="S360" s="394" t="s">
        <v>40</v>
      </c>
      <c r="T360" s="394" t="s">
        <v>40</v>
      </c>
      <c r="U360" s="394" t="s">
        <v>40</v>
      </c>
      <c r="V360" s="394" t="s">
        <v>40</v>
      </c>
      <c r="W360" s="394" t="s">
        <v>40</v>
      </c>
      <c r="X360" s="394" t="s">
        <v>40</v>
      </c>
      <c r="Y360" s="380">
        <v>-0.123</v>
      </c>
      <c r="Z360" s="380">
        <v>-0.105</v>
      </c>
      <c r="AA360" s="380">
        <v>-0.11</v>
      </c>
      <c r="AB360" s="380">
        <v>-0.108</v>
      </c>
      <c r="AC360" s="380">
        <v>-0.107</v>
      </c>
      <c r="AD360" s="380">
        <v>-0.11899999999999999</v>
      </c>
      <c r="AE360" s="380">
        <v>0</v>
      </c>
    </row>
    <row r="361" spans="1:31" x14ac:dyDescent="0.2">
      <c r="A361" s="125" t="s">
        <v>200</v>
      </c>
      <c r="B361" s="394" t="s">
        <v>40</v>
      </c>
      <c r="C361" s="394" t="s">
        <v>40</v>
      </c>
      <c r="D361" s="394" t="s">
        <v>40</v>
      </c>
      <c r="E361" s="394" t="s">
        <v>40</v>
      </c>
      <c r="F361" s="394" t="s">
        <v>40</v>
      </c>
      <c r="G361" s="394" t="s">
        <v>40</v>
      </c>
      <c r="H361" s="394" t="s">
        <v>40</v>
      </c>
      <c r="I361" s="394" t="s">
        <v>40</v>
      </c>
      <c r="J361" s="394" t="s">
        <v>40</v>
      </c>
      <c r="K361" s="394" t="s">
        <v>40</v>
      </c>
      <c r="L361" s="394" t="s">
        <v>40</v>
      </c>
      <c r="M361" s="394" t="s">
        <v>40</v>
      </c>
      <c r="N361" s="394" t="s">
        <v>40</v>
      </c>
      <c r="O361" s="394" t="s">
        <v>40</v>
      </c>
      <c r="P361" s="394" t="s">
        <v>40</v>
      </c>
      <c r="Q361" s="394" t="s">
        <v>40</v>
      </c>
      <c r="R361" s="394" t="s">
        <v>40</v>
      </c>
      <c r="S361" s="394" t="s">
        <v>40</v>
      </c>
      <c r="T361" s="394" t="s">
        <v>40</v>
      </c>
      <c r="U361" s="394" t="s">
        <v>40</v>
      </c>
      <c r="V361" s="394" t="s">
        <v>40</v>
      </c>
      <c r="W361" s="394" t="s">
        <v>40</v>
      </c>
      <c r="X361" s="394" t="s">
        <v>40</v>
      </c>
      <c r="Y361" s="380">
        <v>1125.326</v>
      </c>
      <c r="Z361" s="380">
        <v>1086.184</v>
      </c>
      <c r="AA361" s="380">
        <v>1071.366</v>
      </c>
      <c r="AB361" s="380">
        <v>939.23800000000006</v>
      </c>
      <c r="AC361" s="380">
        <v>878.01099999999997</v>
      </c>
      <c r="AD361" s="380">
        <v>802.47500000000002</v>
      </c>
      <c r="AE361" s="380">
        <v>0</v>
      </c>
    </row>
    <row r="362" spans="1:31" x14ac:dyDescent="0.2">
      <c r="A362" s="252" t="s">
        <v>199</v>
      </c>
      <c r="B362" s="394" t="s">
        <v>40</v>
      </c>
      <c r="C362" s="394" t="s">
        <v>40</v>
      </c>
      <c r="D362" s="394" t="s">
        <v>40</v>
      </c>
      <c r="E362" s="394" t="s">
        <v>40</v>
      </c>
      <c r="F362" s="394" t="s">
        <v>40</v>
      </c>
      <c r="G362" s="394" t="s">
        <v>40</v>
      </c>
      <c r="H362" s="394" t="s">
        <v>40</v>
      </c>
      <c r="I362" s="394" t="s">
        <v>40</v>
      </c>
      <c r="J362" s="394" t="s">
        <v>40</v>
      </c>
      <c r="K362" s="394" t="s">
        <v>40</v>
      </c>
      <c r="L362" s="394" t="s">
        <v>40</v>
      </c>
      <c r="M362" s="394" t="s">
        <v>40</v>
      </c>
      <c r="N362" s="394" t="s">
        <v>40</v>
      </c>
      <c r="O362" s="394" t="s">
        <v>40</v>
      </c>
      <c r="P362" s="394" t="s">
        <v>40</v>
      </c>
      <c r="Q362" s="394" t="s">
        <v>40</v>
      </c>
      <c r="R362" s="394" t="s">
        <v>40</v>
      </c>
      <c r="S362" s="394" t="s">
        <v>40</v>
      </c>
      <c r="T362" s="394" t="s">
        <v>40</v>
      </c>
      <c r="U362" s="394" t="s">
        <v>40</v>
      </c>
      <c r="V362" s="394" t="s">
        <v>40</v>
      </c>
      <c r="W362" s="394" t="s">
        <v>40</v>
      </c>
      <c r="X362" s="394" t="s">
        <v>40</v>
      </c>
      <c r="Y362" s="380">
        <v>1134.0709999999999</v>
      </c>
      <c r="Z362" s="380">
        <v>1094.182</v>
      </c>
      <c r="AA362" s="380">
        <v>1078.9839999999999</v>
      </c>
      <c r="AB362" s="380">
        <v>955.03499999999997</v>
      </c>
      <c r="AC362" s="380">
        <v>893.36199999999997</v>
      </c>
      <c r="AD362" s="380">
        <v>817.15800000000002</v>
      </c>
      <c r="AE362" s="380">
        <v>0</v>
      </c>
    </row>
    <row r="363" spans="1:31" x14ac:dyDescent="0.2">
      <c r="A363" s="253" t="s">
        <v>187</v>
      </c>
      <c r="B363" s="394" t="s">
        <v>40</v>
      </c>
      <c r="C363" s="394" t="s">
        <v>40</v>
      </c>
      <c r="D363" s="394" t="s">
        <v>40</v>
      </c>
      <c r="E363" s="394" t="s">
        <v>40</v>
      </c>
      <c r="F363" s="394" t="s">
        <v>40</v>
      </c>
      <c r="G363" s="394" t="s">
        <v>40</v>
      </c>
      <c r="H363" s="394" t="s">
        <v>40</v>
      </c>
      <c r="I363" s="394" t="s">
        <v>40</v>
      </c>
      <c r="J363" s="394" t="s">
        <v>40</v>
      </c>
      <c r="K363" s="394" t="s">
        <v>40</v>
      </c>
      <c r="L363" s="394" t="s">
        <v>40</v>
      </c>
      <c r="M363" s="394" t="s">
        <v>40</v>
      </c>
      <c r="N363" s="394" t="s">
        <v>40</v>
      </c>
      <c r="O363" s="394" t="s">
        <v>40</v>
      </c>
      <c r="P363" s="394" t="s">
        <v>40</v>
      </c>
      <c r="Q363" s="394" t="s">
        <v>40</v>
      </c>
      <c r="R363" s="394" t="s">
        <v>40</v>
      </c>
      <c r="S363" s="394" t="s">
        <v>40</v>
      </c>
      <c r="T363" s="394" t="s">
        <v>40</v>
      </c>
      <c r="U363" s="394" t="s">
        <v>40</v>
      </c>
      <c r="V363" s="394" t="s">
        <v>40</v>
      </c>
      <c r="W363" s="394" t="s">
        <v>40</v>
      </c>
      <c r="X363" s="394" t="s">
        <v>40</v>
      </c>
      <c r="Y363" s="380">
        <v>685.03200000000004</v>
      </c>
      <c r="Z363" s="380">
        <v>668.00300000000004</v>
      </c>
      <c r="AA363" s="380">
        <v>669.95399999999995</v>
      </c>
      <c r="AB363" s="380">
        <v>590.61699999999996</v>
      </c>
      <c r="AC363" s="380">
        <v>547.83100000000002</v>
      </c>
      <c r="AD363" s="380">
        <v>487.65800000000002</v>
      </c>
      <c r="AE363" s="380">
        <v>0</v>
      </c>
    </row>
    <row r="364" spans="1:31" x14ac:dyDescent="0.2">
      <c r="A364" s="253" t="s">
        <v>186</v>
      </c>
      <c r="B364" s="394" t="s">
        <v>40</v>
      </c>
      <c r="C364" s="394" t="s">
        <v>40</v>
      </c>
      <c r="D364" s="394" t="s">
        <v>40</v>
      </c>
      <c r="E364" s="394" t="s">
        <v>40</v>
      </c>
      <c r="F364" s="394" t="s">
        <v>40</v>
      </c>
      <c r="G364" s="394" t="s">
        <v>40</v>
      </c>
      <c r="H364" s="394" t="s">
        <v>40</v>
      </c>
      <c r="I364" s="394" t="s">
        <v>40</v>
      </c>
      <c r="J364" s="394" t="s">
        <v>40</v>
      </c>
      <c r="K364" s="394" t="s">
        <v>40</v>
      </c>
      <c r="L364" s="394" t="s">
        <v>40</v>
      </c>
      <c r="M364" s="394" t="s">
        <v>40</v>
      </c>
      <c r="N364" s="394" t="s">
        <v>40</v>
      </c>
      <c r="O364" s="394" t="s">
        <v>40</v>
      </c>
      <c r="P364" s="394" t="s">
        <v>40</v>
      </c>
      <c r="Q364" s="394" t="s">
        <v>40</v>
      </c>
      <c r="R364" s="394" t="s">
        <v>40</v>
      </c>
      <c r="S364" s="394" t="s">
        <v>40</v>
      </c>
      <c r="T364" s="394" t="s">
        <v>40</v>
      </c>
      <c r="U364" s="394" t="s">
        <v>40</v>
      </c>
      <c r="V364" s="394" t="s">
        <v>40</v>
      </c>
      <c r="W364" s="394" t="s">
        <v>40</v>
      </c>
      <c r="X364" s="394" t="s">
        <v>40</v>
      </c>
      <c r="Y364" s="380">
        <v>37.99</v>
      </c>
      <c r="Z364" s="380">
        <v>34.344000000000001</v>
      </c>
      <c r="AA364" s="380">
        <v>30.736999999999998</v>
      </c>
      <c r="AB364" s="380">
        <v>0.79</v>
      </c>
      <c r="AC364" s="380">
        <v>0.749</v>
      </c>
      <c r="AD364" s="380">
        <v>0.76300000000000001</v>
      </c>
      <c r="AE364" s="380">
        <v>0</v>
      </c>
    </row>
    <row r="365" spans="1:31" x14ac:dyDescent="0.2">
      <c r="A365" s="253" t="s">
        <v>297</v>
      </c>
      <c r="B365" s="394" t="s">
        <v>40</v>
      </c>
      <c r="C365" s="394" t="s">
        <v>40</v>
      </c>
      <c r="D365" s="394" t="s">
        <v>40</v>
      </c>
      <c r="E365" s="394" t="s">
        <v>40</v>
      </c>
      <c r="F365" s="394" t="s">
        <v>40</v>
      </c>
      <c r="G365" s="394" t="s">
        <v>40</v>
      </c>
      <c r="H365" s="394" t="s">
        <v>40</v>
      </c>
      <c r="I365" s="394" t="s">
        <v>40</v>
      </c>
      <c r="J365" s="394" t="s">
        <v>40</v>
      </c>
      <c r="K365" s="394" t="s">
        <v>40</v>
      </c>
      <c r="L365" s="394" t="s">
        <v>40</v>
      </c>
      <c r="M365" s="394" t="s">
        <v>40</v>
      </c>
      <c r="N365" s="394" t="s">
        <v>40</v>
      </c>
      <c r="O365" s="394" t="s">
        <v>40</v>
      </c>
      <c r="P365" s="394" t="s">
        <v>40</v>
      </c>
      <c r="Q365" s="394" t="s">
        <v>40</v>
      </c>
      <c r="R365" s="394" t="s">
        <v>40</v>
      </c>
      <c r="S365" s="394" t="s">
        <v>40</v>
      </c>
      <c r="T365" s="394" t="s">
        <v>40</v>
      </c>
      <c r="U365" s="394" t="s">
        <v>40</v>
      </c>
      <c r="V365" s="394" t="s">
        <v>40</v>
      </c>
      <c r="W365" s="394" t="s">
        <v>40</v>
      </c>
      <c r="X365" s="394" t="s">
        <v>40</v>
      </c>
      <c r="Y365" s="380">
        <v>411.04899999999998</v>
      </c>
      <c r="Z365" s="380">
        <v>391.83499999999998</v>
      </c>
      <c r="AA365" s="380">
        <v>378.29300000000001</v>
      </c>
      <c r="AB365" s="380">
        <v>363.62799999999999</v>
      </c>
      <c r="AC365" s="380">
        <v>344.78199999999998</v>
      </c>
      <c r="AD365" s="380">
        <v>328.73700000000002</v>
      </c>
      <c r="AE365" s="380">
        <v>0</v>
      </c>
    </row>
    <row r="366" spans="1:31" x14ac:dyDescent="0.2">
      <c r="A366" s="252" t="s">
        <v>255</v>
      </c>
      <c r="B366" s="394" t="s">
        <v>40</v>
      </c>
      <c r="C366" s="394" t="s">
        <v>40</v>
      </c>
      <c r="D366" s="394" t="s">
        <v>40</v>
      </c>
      <c r="E366" s="394" t="s">
        <v>40</v>
      </c>
      <c r="F366" s="394" t="s">
        <v>40</v>
      </c>
      <c r="G366" s="394" t="s">
        <v>40</v>
      </c>
      <c r="H366" s="394" t="s">
        <v>40</v>
      </c>
      <c r="I366" s="394" t="s">
        <v>40</v>
      </c>
      <c r="J366" s="394" t="s">
        <v>40</v>
      </c>
      <c r="K366" s="394" t="s">
        <v>40</v>
      </c>
      <c r="L366" s="394" t="s">
        <v>40</v>
      </c>
      <c r="M366" s="394" t="s">
        <v>40</v>
      </c>
      <c r="N366" s="394" t="s">
        <v>40</v>
      </c>
      <c r="O366" s="394" t="s">
        <v>40</v>
      </c>
      <c r="P366" s="394" t="s">
        <v>40</v>
      </c>
      <c r="Q366" s="394" t="s">
        <v>40</v>
      </c>
      <c r="R366" s="394" t="s">
        <v>40</v>
      </c>
      <c r="S366" s="394" t="s">
        <v>40</v>
      </c>
      <c r="T366" s="394" t="s">
        <v>40</v>
      </c>
      <c r="U366" s="394" t="s">
        <v>40</v>
      </c>
      <c r="V366" s="394" t="s">
        <v>40</v>
      </c>
      <c r="W366" s="394" t="s">
        <v>40</v>
      </c>
      <c r="X366" s="394" t="s">
        <v>40</v>
      </c>
      <c r="Y366" s="380">
        <v>-8.7449999999999992</v>
      </c>
      <c r="Z366" s="380">
        <v>-7.9980000000000002</v>
      </c>
      <c r="AA366" s="380">
        <v>-7.6180000000000003</v>
      </c>
      <c r="AB366" s="380">
        <v>-15.797000000000001</v>
      </c>
      <c r="AC366" s="380">
        <v>-15.351000000000001</v>
      </c>
      <c r="AD366" s="380">
        <v>-14.683</v>
      </c>
      <c r="AE366" s="380">
        <v>0</v>
      </c>
    </row>
    <row r="367" spans="1:31" x14ac:dyDescent="0.2">
      <c r="A367" s="125" t="s">
        <v>413</v>
      </c>
      <c r="B367" s="394" t="s">
        <v>40</v>
      </c>
      <c r="C367" s="394" t="s">
        <v>40</v>
      </c>
      <c r="D367" s="394" t="s">
        <v>40</v>
      </c>
      <c r="E367" s="394" t="s">
        <v>40</v>
      </c>
      <c r="F367" s="394" t="s">
        <v>40</v>
      </c>
      <c r="G367" s="394" t="s">
        <v>40</v>
      </c>
      <c r="H367" s="394" t="s">
        <v>40</v>
      </c>
      <c r="I367" s="394" t="s">
        <v>40</v>
      </c>
      <c r="J367" s="394" t="s">
        <v>40</v>
      </c>
      <c r="K367" s="394" t="s">
        <v>40</v>
      </c>
      <c r="L367" s="394" t="s">
        <v>40</v>
      </c>
      <c r="M367" s="394" t="s">
        <v>40</v>
      </c>
      <c r="N367" s="394" t="s">
        <v>40</v>
      </c>
      <c r="O367" s="394" t="s">
        <v>40</v>
      </c>
      <c r="P367" s="394" t="s">
        <v>40</v>
      </c>
      <c r="Q367" s="394" t="s">
        <v>40</v>
      </c>
      <c r="R367" s="394" t="s">
        <v>40</v>
      </c>
      <c r="S367" s="394" t="s">
        <v>40</v>
      </c>
      <c r="T367" s="394" t="s">
        <v>40</v>
      </c>
      <c r="U367" s="394" t="s">
        <v>40</v>
      </c>
      <c r="V367" s="394" t="s">
        <v>40</v>
      </c>
      <c r="W367" s="394" t="s">
        <v>40</v>
      </c>
      <c r="X367" s="394" t="s">
        <v>40</v>
      </c>
      <c r="Y367" s="380">
        <v>0.30299999999999999</v>
      </c>
      <c r="Z367" s="380">
        <v>0.30299999999999999</v>
      </c>
      <c r="AA367" s="380">
        <v>0.30299999999999999</v>
      </c>
      <c r="AB367" s="380">
        <v>0.13400000000000001</v>
      </c>
      <c r="AC367" s="380">
        <v>0.13400000000000001</v>
      </c>
      <c r="AD367" s="380">
        <v>0.13400000000000001</v>
      </c>
      <c r="AE367" s="380">
        <v>0</v>
      </c>
    </row>
    <row r="368" spans="1:31" x14ac:dyDescent="0.2">
      <c r="A368" s="125" t="s">
        <v>195</v>
      </c>
      <c r="B368" s="394" t="s">
        <v>40</v>
      </c>
      <c r="C368" s="394" t="s">
        <v>40</v>
      </c>
      <c r="D368" s="394" t="s">
        <v>40</v>
      </c>
      <c r="E368" s="394" t="s">
        <v>40</v>
      </c>
      <c r="F368" s="394" t="s">
        <v>40</v>
      </c>
      <c r="G368" s="394" t="s">
        <v>40</v>
      </c>
      <c r="H368" s="394" t="s">
        <v>40</v>
      </c>
      <c r="I368" s="394" t="s">
        <v>40</v>
      </c>
      <c r="J368" s="394" t="s">
        <v>40</v>
      </c>
      <c r="K368" s="394" t="s">
        <v>40</v>
      </c>
      <c r="L368" s="394" t="s">
        <v>40</v>
      </c>
      <c r="M368" s="394" t="s">
        <v>40</v>
      </c>
      <c r="N368" s="394" t="s">
        <v>40</v>
      </c>
      <c r="O368" s="394" t="s">
        <v>40</v>
      </c>
      <c r="P368" s="394" t="s">
        <v>40</v>
      </c>
      <c r="Q368" s="394" t="s">
        <v>40</v>
      </c>
      <c r="R368" s="394" t="s">
        <v>40</v>
      </c>
      <c r="S368" s="394" t="s">
        <v>40</v>
      </c>
      <c r="T368" s="394" t="s">
        <v>40</v>
      </c>
      <c r="U368" s="394" t="s">
        <v>40</v>
      </c>
      <c r="V368" s="394" t="s">
        <v>40</v>
      </c>
      <c r="W368" s="394" t="s">
        <v>40</v>
      </c>
      <c r="X368" s="394" t="s">
        <v>40</v>
      </c>
      <c r="Y368" s="380">
        <v>0</v>
      </c>
      <c r="Z368" s="380">
        <v>0</v>
      </c>
      <c r="AA368" s="380">
        <v>0</v>
      </c>
      <c r="AB368" s="380">
        <v>0</v>
      </c>
      <c r="AC368" s="380">
        <v>0</v>
      </c>
      <c r="AD368" s="380">
        <v>0</v>
      </c>
      <c r="AE368" s="380">
        <v>0</v>
      </c>
    </row>
    <row r="369" spans="1:31" x14ac:dyDescent="0.2">
      <c r="A369" s="125" t="s">
        <v>298</v>
      </c>
      <c r="B369" s="394" t="s">
        <v>40</v>
      </c>
      <c r="C369" s="394" t="s">
        <v>40</v>
      </c>
      <c r="D369" s="394" t="s">
        <v>40</v>
      </c>
      <c r="E369" s="394" t="s">
        <v>40</v>
      </c>
      <c r="F369" s="394" t="s">
        <v>40</v>
      </c>
      <c r="G369" s="394" t="s">
        <v>40</v>
      </c>
      <c r="H369" s="394" t="s">
        <v>40</v>
      </c>
      <c r="I369" s="394" t="s">
        <v>40</v>
      </c>
      <c r="J369" s="394" t="s">
        <v>40</v>
      </c>
      <c r="K369" s="394" t="s">
        <v>40</v>
      </c>
      <c r="L369" s="394" t="s">
        <v>40</v>
      </c>
      <c r="M369" s="394" t="s">
        <v>40</v>
      </c>
      <c r="N369" s="394" t="s">
        <v>40</v>
      </c>
      <c r="O369" s="394" t="s">
        <v>40</v>
      </c>
      <c r="P369" s="394" t="s">
        <v>40</v>
      </c>
      <c r="Q369" s="394" t="s">
        <v>40</v>
      </c>
      <c r="R369" s="394" t="s">
        <v>40</v>
      </c>
      <c r="S369" s="394" t="s">
        <v>40</v>
      </c>
      <c r="T369" s="394" t="s">
        <v>40</v>
      </c>
      <c r="U369" s="394" t="s">
        <v>40</v>
      </c>
      <c r="V369" s="394" t="s">
        <v>40</v>
      </c>
      <c r="W369" s="394" t="s">
        <v>40</v>
      </c>
      <c r="X369" s="394" t="s">
        <v>40</v>
      </c>
      <c r="Y369" s="380">
        <v>1.3879999999999999</v>
      </c>
      <c r="Z369" s="380">
        <v>1.3129999999999999</v>
      </c>
      <c r="AA369" s="380">
        <v>1.8620000000000001</v>
      </c>
      <c r="AB369" s="380">
        <v>1.468</v>
      </c>
      <c r="AC369" s="380">
        <v>1.3080000000000001</v>
      </c>
      <c r="AD369" s="380">
        <v>1.159</v>
      </c>
      <c r="AE369" s="380">
        <v>0</v>
      </c>
    </row>
    <row r="370" spans="1:31" x14ac:dyDescent="0.2">
      <c r="A370" s="161" t="s">
        <v>414</v>
      </c>
      <c r="B370" s="394" t="s">
        <v>40</v>
      </c>
      <c r="C370" s="394" t="s">
        <v>40</v>
      </c>
      <c r="D370" s="394" t="s">
        <v>40</v>
      </c>
      <c r="E370" s="394" t="s">
        <v>40</v>
      </c>
      <c r="F370" s="394" t="s">
        <v>40</v>
      </c>
      <c r="G370" s="394" t="s">
        <v>40</v>
      </c>
      <c r="H370" s="394" t="s">
        <v>40</v>
      </c>
      <c r="I370" s="394" t="s">
        <v>40</v>
      </c>
      <c r="J370" s="394" t="s">
        <v>40</v>
      </c>
      <c r="K370" s="394" t="s">
        <v>40</v>
      </c>
      <c r="L370" s="394" t="s">
        <v>40</v>
      </c>
      <c r="M370" s="394" t="s">
        <v>40</v>
      </c>
      <c r="N370" s="394" t="s">
        <v>40</v>
      </c>
      <c r="O370" s="394" t="s">
        <v>40</v>
      </c>
      <c r="P370" s="394" t="s">
        <v>40</v>
      </c>
      <c r="Q370" s="394" t="s">
        <v>40</v>
      </c>
      <c r="R370" s="394" t="s">
        <v>40</v>
      </c>
      <c r="S370" s="394" t="s">
        <v>40</v>
      </c>
      <c r="T370" s="394" t="s">
        <v>40</v>
      </c>
      <c r="U370" s="394" t="s">
        <v>40</v>
      </c>
      <c r="V370" s="394" t="s">
        <v>40</v>
      </c>
      <c r="W370" s="394" t="s">
        <v>40</v>
      </c>
      <c r="X370" s="394" t="s">
        <v>40</v>
      </c>
      <c r="Y370" s="379">
        <v>10.78</v>
      </c>
      <c r="Z370" s="379">
        <v>10.38</v>
      </c>
      <c r="AA370" s="379">
        <v>9.3390000000000004</v>
      </c>
      <c r="AB370" s="379">
        <v>7.883</v>
      </c>
      <c r="AC370" s="379">
        <v>7.5839999999999996</v>
      </c>
      <c r="AD370" s="379">
        <v>7.2709999999999999</v>
      </c>
      <c r="AE370" s="379">
        <v>0</v>
      </c>
    </row>
    <row r="371" spans="1:31" x14ac:dyDescent="0.2">
      <c r="A371" s="254" t="s">
        <v>192</v>
      </c>
      <c r="B371" s="394" t="s">
        <v>40</v>
      </c>
      <c r="C371" s="394" t="s">
        <v>40</v>
      </c>
      <c r="D371" s="394" t="s">
        <v>40</v>
      </c>
      <c r="E371" s="394" t="s">
        <v>40</v>
      </c>
      <c r="F371" s="394" t="s">
        <v>40</v>
      </c>
      <c r="G371" s="394" t="s">
        <v>40</v>
      </c>
      <c r="H371" s="394" t="s">
        <v>40</v>
      </c>
      <c r="I371" s="394" t="s">
        <v>40</v>
      </c>
      <c r="J371" s="394" t="s">
        <v>40</v>
      </c>
      <c r="K371" s="394" t="s">
        <v>40</v>
      </c>
      <c r="L371" s="394" t="s">
        <v>40</v>
      </c>
      <c r="M371" s="394" t="s">
        <v>40</v>
      </c>
      <c r="N371" s="394" t="s">
        <v>40</v>
      </c>
      <c r="O371" s="394" t="s">
        <v>40</v>
      </c>
      <c r="P371" s="394" t="s">
        <v>40</v>
      </c>
      <c r="Q371" s="394" t="s">
        <v>40</v>
      </c>
      <c r="R371" s="394" t="s">
        <v>40</v>
      </c>
      <c r="S371" s="394" t="s">
        <v>40</v>
      </c>
      <c r="T371" s="394" t="s">
        <v>40</v>
      </c>
      <c r="U371" s="394" t="s">
        <v>40</v>
      </c>
      <c r="V371" s="394" t="s">
        <v>40</v>
      </c>
      <c r="W371" s="394" t="s">
        <v>40</v>
      </c>
      <c r="X371" s="394" t="s">
        <v>40</v>
      </c>
      <c r="Y371" s="379">
        <v>0.45900000000000002</v>
      </c>
      <c r="Z371" s="379">
        <v>0.45900000000000002</v>
      </c>
      <c r="AA371" s="379">
        <v>0.97699999999999998</v>
      </c>
      <c r="AB371" s="379">
        <v>1.0389999999999999</v>
      </c>
      <c r="AC371" s="379">
        <v>1.0389999999999999</v>
      </c>
      <c r="AD371" s="379">
        <v>1.0389999999999999</v>
      </c>
      <c r="AE371" s="379">
        <v>0</v>
      </c>
    </row>
    <row r="372" spans="1:31" x14ac:dyDescent="0.2">
      <c r="A372" s="161" t="s">
        <v>191</v>
      </c>
      <c r="B372" s="394" t="s">
        <v>40</v>
      </c>
      <c r="C372" s="394" t="s">
        <v>40</v>
      </c>
      <c r="D372" s="394" t="s">
        <v>40</v>
      </c>
      <c r="E372" s="394" t="s">
        <v>40</v>
      </c>
      <c r="F372" s="394" t="s">
        <v>40</v>
      </c>
      <c r="G372" s="394" t="s">
        <v>40</v>
      </c>
      <c r="H372" s="394" t="s">
        <v>40</v>
      </c>
      <c r="I372" s="394" t="s">
        <v>40</v>
      </c>
      <c r="J372" s="394" t="s">
        <v>40</v>
      </c>
      <c r="K372" s="394" t="s">
        <v>40</v>
      </c>
      <c r="L372" s="394" t="s">
        <v>40</v>
      </c>
      <c r="M372" s="394" t="s">
        <v>40</v>
      </c>
      <c r="N372" s="394" t="s">
        <v>40</v>
      </c>
      <c r="O372" s="394" t="s">
        <v>40</v>
      </c>
      <c r="P372" s="394" t="s">
        <v>40</v>
      </c>
      <c r="Q372" s="394" t="s">
        <v>40</v>
      </c>
      <c r="R372" s="394" t="s">
        <v>40</v>
      </c>
      <c r="S372" s="394" t="s">
        <v>40</v>
      </c>
      <c r="T372" s="394" t="s">
        <v>40</v>
      </c>
      <c r="U372" s="394" t="s">
        <v>40</v>
      </c>
      <c r="V372" s="394" t="s">
        <v>40</v>
      </c>
      <c r="W372" s="394" t="s">
        <v>40</v>
      </c>
      <c r="X372" s="394" t="s">
        <v>40</v>
      </c>
      <c r="Y372" s="379">
        <v>13.25</v>
      </c>
      <c r="Z372" s="379">
        <v>10.882</v>
      </c>
      <c r="AA372" s="379">
        <v>11.246</v>
      </c>
      <c r="AB372" s="379">
        <v>9.8979999999999997</v>
      </c>
      <c r="AC372" s="379">
        <v>10.114000000000001</v>
      </c>
      <c r="AD372" s="379">
        <v>7.0119999999999996</v>
      </c>
      <c r="AE372" s="379">
        <v>0</v>
      </c>
    </row>
    <row r="373" spans="1:31" ht="10.5" x14ac:dyDescent="0.25">
      <c r="A373" s="213" t="s">
        <v>190</v>
      </c>
      <c r="B373" s="395" t="s">
        <v>40</v>
      </c>
      <c r="C373" s="395" t="s">
        <v>40</v>
      </c>
      <c r="D373" s="395" t="s">
        <v>40</v>
      </c>
      <c r="E373" s="395" t="s">
        <v>40</v>
      </c>
      <c r="F373" s="395" t="s">
        <v>40</v>
      </c>
      <c r="G373" s="395" t="s">
        <v>40</v>
      </c>
      <c r="H373" s="395" t="s">
        <v>40</v>
      </c>
      <c r="I373" s="395" t="s">
        <v>40</v>
      </c>
      <c r="J373" s="395" t="s">
        <v>40</v>
      </c>
      <c r="K373" s="395" t="s">
        <v>40</v>
      </c>
      <c r="L373" s="395" t="s">
        <v>40</v>
      </c>
      <c r="M373" s="395" t="s">
        <v>40</v>
      </c>
      <c r="N373" s="395" t="s">
        <v>40</v>
      </c>
      <c r="O373" s="395" t="s">
        <v>40</v>
      </c>
      <c r="P373" s="395" t="s">
        <v>40</v>
      </c>
      <c r="Q373" s="395" t="s">
        <v>40</v>
      </c>
      <c r="R373" s="395" t="s">
        <v>40</v>
      </c>
      <c r="S373" s="395" t="s">
        <v>40</v>
      </c>
      <c r="T373" s="395" t="s">
        <v>40</v>
      </c>
      <c r="U373" s="395" t="s">
        <v>40</v>
      </c>
      <c r="V373" s="395" t="s">
        <v>40</v>
      </c>
      <c r="W373" s="395" t="s">
        <v>40</v>
      </c>
      <c r="X373" s="395" t="s">
        <v>40</v>
      </c>
      <c r="Y373" s="381">
        <v>1433.1310000000001</v>
      </c>
      <c r="Z373" s="381">
        <v>1446.877</v>
      </c>
      <c r="AA373" s="381">
        <v>1422.9860000000001</v>
      </c>
      <c r="AB373" s="381">
        <v>1293.28</v>
      </c>
      <c r="AC373" s="381">
        <v>1213.5039999999999</v>
      </c>
      <c r="AD373" s="381">
        <v>1089.4690000000001</v>
      </c>
      <c r="AE373" s="381">
        <v>0</v>
      </c>
    </row>
    <row r="374" spans="1:31" x14ac:dyDescent="0.2">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row>
    <row r="375" spans="1:31" ht="10.5" x14ac:dyDescent="0.25">
      <c r="A375" s="220" t="s">
        <v>189</v>
      </c>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row>
    <row r="376" spans="1:31" x14ac:dyDescent="0.2">
      <c r="A376" s="308" t="s">
        <v>419</v>
      </c>
      <c r="B376" s="397" t="s">
        <v>40</v>
      </c>
      <c r="C376" s="397" t="s">
        <v>40</v>
      </c>
      <c r="D376" s="397" t="s">
        <v>40</v>
      </c>
      <c r="E376" s="397" t="s">
        <v>40</v>
      </c>
      <c r="F376" s="397" t="s">
        <v>40</v>
      </c>
      <c r="G376" s="397" t="s">
        <v>40</v>
      </c>
      <c r="H376" s="397" t="s">
        <v>40</v>
      </c>
      <c r="I376" s="397" t="s">
        <v>40</v>
      </c>
      <c r="J376" s="397" t="s">
        <v>40</v>
      </c>
      <c r="K376" s="397" t="s">
        <v>40</v>
      </c>
      <c r="L376" s="397" t="s">
        <v>40</v>
      </c>
      <c r="M376" s="397" t="s">
        <v>40</v>
      </c>
      <c r="N376" s="397" t="s">
        <v>40</v>
      </c>
      <c r="O376" s="397" t="s">
        <v>40</v>
      </c>
      <c r="P376" s="397" t="s">
        <v>40</v>
      </c>
      <c r="Q376" s="397" t="s">
        <v>40</v>
      </c>
      <c r="R376" s="397" t="s">
        <v>40</v>
      </c>
      <c r="S376" s="397" t="s">
        <v>40</v>
      </c>
      <c r="T376" s="397" t="s">
        <v>40</v>
      </c>
      <c r="U376" s="397" t="s">
        <v>40</v>
      </c>
      <c r="V376" s="397" t="s">
        <v>40</v>
      </c>
      <c r="W376" s="397" t="s">
        <v>40</v>
      </c>
      <c r="X376" s="397" t="s">
        <v>40</v>
      </c>
      <c r="Y376" s="378">
        <v>194.41900000000001</v>
      </c>
      <c r="Z376" s="378">
        <v>88.180999999999997</v>
      </c>
      <c r="AA376" s="378">
        <v>68.352000000000004</v>
      </c>
      <c r="AB376" s="378">
        <v>63.811</v>
      </c>
      <c r="AC376" s="378">
        <v>152.26</v>
      </c>
      <c r="AD376" s="378">
        <v>152.78800000000001</v>
      </c>
      <c r="AE376" s="378">
        <v>0</v>
      </c>
    </row>
    <row r="377" spans="1:31" x14ac:dyDescent="0.2">
      <c r="A377" s="308" t="s">
        <v>0</v>
      </c>
      <c r="B377" s="394" t="s">
        <v>40</v>
      </c>
      <c r="C377" s="394" t="s">
        <v>40</v>
      </c>
      <c r="D377" s="394" t="s">
        <v>40</v>
      </c>
      <c r="E377" s="394" t="s">
        <v>40</v>
      </c>
      <c r="F377" s="394" t="s">
        <v>40</v>
      </c>
      <c r="G377" s="394" t="s">
        <v>40</v>
      </c>
      <c r="H377" s="394" t="s">
        <v>40</v>
      </c>
      <c r="I377" s="394" t="s">
        <v>40</v>
      </c>
      <c r="J377" s="394" t="s">
        <v>40</v>
      </c>
      <c r="K377" s="394" t="s">
        <v>40</v>
      </c>
      <c r="L377" s="394" t="s">
        <v>40</v>
      </c>
      <c r="M377" s="394" t="s">
        <v>40</v>
      </c>
      <c r="N377" s="394" t="s">
        <v>40</v>
      </c>
      <c r="O377" s="394" t="s">
        <v>40</v>
      </c>
      <c r="P377" s="394" t="s">
        <v>40</v>
      </c>
      <c r="Q377" s="394" t="s">
        <v>40</v>
      </c>
      <c r="R377" s="394" t="s">
        <v>40</v>
      </c>
      <c r="S377" s="394" t="s">
        <v>40</v>
      </c>
      <c r="T377" s="394" t="s">
        <v>40</v>
      </c>
      <c r="U377" s="394" t="s">
        <v>40</v>
      </c>
      <c r="V377" s="394" t="s">
        <v>40</v>
      </c>
      <c r="W377" s="394" t="s">
        <v>40</v>
      </c>
      <c r="X377" s="394" t="s">
        <v>40</v>
      </c>
      <c r="Y377" s="379">
        <v>844.673</v>
      </c>
      <c r="Z377" s="379">
        <v>981.66099999999994</v>
      </c>
      <c r="AA377" s="379">
        <v>976.85199999999998</v>
      </c>
      <c r="AB377" s="379">
        <v>898.76800000000003</v>
      </c>
      <c r="AC377" s="379">
        <v>711.90800000000002</v>
      </c>
      <c r="AD377" s="379">
        <v>660.32399999999996</v>
      </c>
      <c r="AE377" s="379">
        <v>0</v>
      </c>
    </row>
    <row r="378" spans="1:31" x14ac:dyDescent="0.2">
      <c r="A378" s="156" t="s">
        <v>187</v>
      </c>
      <c r="B378" s="394" t="s">
        <v>40</v>
      </c>
      <c r="C378" s="394" t="s">
        <v>40</v>
      </c>
      <c r="D378" s="394" t="s">
        <v>40</v>
      </c>
      <c r="E378" s="394" t="s">
        <v>40</v>
      </c>
      <c r="F378" s="394" t="s">
        <v>40</v>
      </c>
      <c r="G378" s="394" t="s">
        <v>40</v>
      </c>
      <c r="H378" s="394" t="s">
        <v>40</v>
      </c>
      <c r="I378" s="394" t="s">
        <v>40</v>
      </c>
      <c r="J378" s="394" t="s">
        <v>40</v>
      </c>
      <c r="K378" s="394" t="s">
        <v>40</v>
      </c>
      <c r="L378" s="394" t="s">
        <v>40</v>
      </c>
      <c r="M378" s="394" t="s">
        <v>40</v>
      </c>
      <c r="N378" s="394" t="s">
        <v>40</v>
      </c>
      <c r="O378" s="394" t="s">
        <v>40</v>
      </c>
      <c r="P378" s="394" t="s">
        <v>40</v>
      </c>
      <c r="Q378" s="394" t="s">
        <v>40</v>
      </c>
      <c r="R378" s="394" t="s">
        <v>40</v>
      </c>
      <c r="S378" s="394" t="s">
        <v>40</v>
      </c>
      <c r="T378" s="394" t="s">
        <v>40</v>
      </c>
      <c r="U378" s="394" t="s">
        <v>40</v>
      </c>
      <c r="V378" s="394" t="s">
        <v>40</v>
      </c>
      <c r="W378" s="394" t="s">
        <v>40</v>
      </c>
      <c r="X378" s="394" t="s">
        <v>40</v>
      </c>
      <c r="Y378" s="379">
        <v>387.40800000000002</v>
      </c>
      <c r="Z378" s="379">
        <v>455.94799999999998</v>
      </c>
      <c r="AA378" s="379">
        <v>458.01100000000002</v>
      </c>
      <c r="AB378" s="379">
        <v>447.65300000000002</v>
      </c>
      <c r="AC378" s="379">
        <v>333.99</v>
      </c>
      <c r="AD378" s="379">
        <v>311.69</v>
      </c>
      <c r="AE378" s="379">
        <v>0</v>
      </c>
    </row>
    <row r="379" spans="1:31" x14ac:dyDescent="0.2">
      <c r="A379" s="156" t="s">
        <v>186</v>
      </c>
      <c r="B379" s="394" t="s">
        <v>40</v>
      </c>
      <c r="C379" s="394" t="s">
        <v>40</v>
      </c>
      <c r="D379" s="394" t="s">
        <v>40</v>
      </c>
      <c r="E379" s="394" t="s">
        <v>40</v>
      </c>
      <c r="F379" s="394" t="s">
        <v>40</v>
      </c>
      <c r="G379" s="394" t="s">
        <v>40</v>
      </c>
      <c r="H379" s="394" t="s">
        <v>40</v>
      </c>
      <c r="I379" s="394" t="s">
        <v>40</v>
      </c>
      <c r="J379" s="394" t="s">
        <v>40</v>
      </c>
      <c r="K379" s="394" t="s">
        <v>40</v>
      </c>
      <c r="L379" s="394" t="s">
        <v>40</v>
      </c>
      <c r="M379" s="394" t="s">
        <v>40</v>
      </c>
      <c r="N379" s="394" t="s">
        <v>40</v>
      </c>
      <c r="O379" s="394" t="s">
        <v>40</v>
      </c>
      <c r="P379" s="394" t="s">
        <v>40</v>
      </c>
      <c r="Q379" s="394" t="s">
        <v>40</v>
      </c>
      <c r="R379" s="394" t="s">
        <v>40</v>
      </c>
      <c r="S379" s="394" t="s">
        <v>40</v>
      </c>
      <c r="T379" s="394" t="s">
        <v>40</v>
      </c>
      <c r="U379" s="394" t="s">
        <v>40</v>
      </c>
      <c r="V379" s="394" t="s">
        <v>40</v>
      </c>
      <c r="W379" s="394" t="s">
        <v>40</v>
      </c>
      <c r="X379" s="394" t="s">
        <v>40</v>
      </c>
      <c r="Y379" s="379">
        <v>31.658000000000001</v>
      </c>
      <c r="Z379" s="379">
        <v>92.46</v>
      </c>
      <c r="AA379" s="379">
        <v>91.066000000000003</v>
      </c>
      <c r="AB379" s="379">
        <v>41.512999999999998</v>
      </c>
      <c r="AC379" s="379">
        <v>16.919</v>
      </c>
      <c r="AD379" s="379">
        <v>15.215999999999999</v>
      </c>
      <c r="AE379" s="379">
        <v>0</v>
      </c>
    </row>
    <row r="380" spans="1:31" x14ac:dyDescent="0.2">
      <c r="A380" s="156" t="s">
        <v>297</v>
      </c>
      <c r="B380" s="394" t="s">
        <v>40</v>
      </c>
      <c r="C380" s="394" t="s">
        <v>40</v>
      </c>
      <c r="D380" s="394" t="s">
        <v>40</v>
      </c>
      <c r="E380" s="394" t="s">
        <v>40</v>
      </c>
      <c r="F380" s="394" t="s">
        <v>40</v>
      </c>
      <c r="G380" s="394" t="s">
        <v>40</v>
      </c>
      <c r="H380" s="394" t="s">
        <v>40</v>
      </c>
      <c r="I380" s="394" t="s">
        <v>40</v>
      </c>
      <c r="J380" s="394" t="s">
        <v>40</v>
      </c>
      <c r="K380" s="394" t="s">
        <v>40</v>
      </c>
      <c r="L380" s="394" t="s">
        <v>40</v>
      </c>
      <c r="M380" s="394" t="s">
        <v>40</v>
      </c>
      <c r="N380" s="394" t="s">
        <v>40</v>
      </c>
      <c r="O380" s="394" t="s">
        <v>40</v>
      </c>
      <c r="P380" s="394" t="s">
        <v>40</v>
      </c>
      <c r="Q380" s="394" t="s">
        <v>40</v>
      </c>
      <c r="R380" s="394" t="s">
        <v>40</v>
      </c>
      <c r="S380" s="394" t="s">
        <v>40</v>
      </c>
      <c r="T380" s="394" t="s">
        <v>40</v>
      </c>
      <c r="U380" s="394" t="s">
        <v>40</v>
      </c>
      <c r="V380" s="394" t="s">
        <v>40</v>
      </c>
      <c r="W380" s="394" t="s">
        <v>40</v>
      </c>
      <c r="X380" s="394" t="s">
        <v>40</v>
      </c>
      <c r="Y380" s="379">
        <v>425.60700000000003</v>
      </c>
      <c r="Z380" s="379">
        <v>433.25299999999999</v>
      </c>
      <c r="AA380" s="379">
        <v>427.77499999999998</v>
      </c>
      <c r="AB380" s="379">
        <v>409.60199999999998</v>
      </c>
      <c r="AC380" s="379">
        <v>360.99900000000002</v>
      </c>
      <c r="AD380" s="379">
        <v>333.41800000000001</v>
      </c>
      <c r="AE380" s="379">
        <v>0</v>
      </c>
    </row>
    <row r="381" spans="1:31" x14ac:dyDescent="0.2">
      <c r="A381" s="308" t="s">
        <v>184</v>
      </c>
      <c r="B381" s="394" t="s">
        <v>40</v>
      </c>
      <c r="C381" s="394" t="s">
        <v>40</v>
      </c>
      <c r="D381" s="394" t="s">
        <v>40</v>
      </c>
      <c r="E381" s="394" t="s">
        <v>40</v>
      </c>
      <c r="F381" s="394" t="s">
        <v>40</v>
      </c>
      <c r="G381" s="394" t="s">
        <v>40</v>
      </c>
      <c r="H381" s="394" t="s">
        <v>40</v>
      </c>
      <c r="I381" s="394" t="s">
        <v>40</v>
      </c>
      <c r="J381" s="394" t="s">
        <v>40</v>
      </c>
      <c r="K381" s="394" t="s">
        <v>40</v>
      </c>
      <c r="L381" s="394" t="s">
        <v>40</v>
      </c>
      <c r="M381" s="394" t="s">
        <v>40</v>
      </c>
      <c r="N381" s="394" t="s">
        <v>40</v>
      </c>
      <c r="O381" s="394" t="s">
        <v>40</v>
      </c>
      <c r="P381" s="394" t="s">
        <v>40</v>
      </c>
      <c r="Q381" s="394" t="s">
        <v>40</v>
      </c>
      <c r="R381" s="394" t="s">
        <v>40</v>
      </c>
      <c r="S381" s="394" t="s">
        <v>40</v>
      </c>
      <c r="T381" s="394" t="s">
        <v>40</v>
      </c>
      <c r="U381" s="394" t="s">
        <v>40</v>
      </c>
      <c r="V381" s="394" t="s">
        <v>40</v>
      </c>
      <c r="W381" s="394" t="s">
        <v>40</v>
      </c>
      <c r="X381" s="394" t="s">
        <v>40</v>
      </c>
      <c r="Y381" s="379">
        <v>189.13</v>
      </c>
      <c r="Z381" s="379">
        <v>171.88800000000001</v>
      </c>
      <c r="AA381" s="379">
        <v>160.011</v>
      </c>
      <c r="AB381" s="379">
        <v>116.187</v>
      </c>
      <c r="AC381" s="379">
        <v>116.536</v>
      </c>
      <c r="AD381" s="379">
        <v>51.88</v>
      </c>
      <c r="AE381" s="379">
        <v>0</v>
      </c>
    </row>
    <row r="382" spans="1:31" x14ac:dyDescent="0.2">
      <c r="A382" s="308" t="s">
        <v>183</v>
      </c>
      <c r="B382" s="394" t="s">
        <v>40</v>
      </c>
      <c r="C382" s="394" t="s">
        <v>40</v>
      </c>
      <c r="D382" s="394" t="s">
        <v>40</v>
      </c>
      <c r="E382" s="394" t="s">
        <v>40</v>
      </c>
      <c r="F382" s="394" t="s">
        <v>40</v>
      </c>
      <c r="G382" s="394" t="s">
        <v>40</v>
      </c>
      <c r="H382" s="394" t="s">
        <v>40</v>
      </c>
      <c r="I382" s="394" t="s">
        <v>40</v>
      </c>
      <c r="J382" s="394" t="s">
        <v>40</v>
      </c>
      <c r="K382" s="394" t="s">
        <v>40</v>
      </c>
      <c r="L382" s="394" t="s">
        <v>40</v>
      </c>
      <c r="M382" s="394" t="s">
        <v>40</v>
      </c>
      <c r="N382" s="394" t="s">
        <v>40</v>
      </c>
      <c r="O382" s="394" t="s">
        <v>40</v>
      </c>
      <c r="P382" s="394" t="s">
        <v>40</v>
      </c>
      <c r="Q382" s="394" t="s">
        <v>40</v>
      </c>
      <c r="R382" s="394" t="s">
        <v>40</v>
      </c>
      <c r="S382" s="394" t="s">
        <v>40</v>
      </c>
      <c r="T382" s="394" t="s">
        <v>40</v>
      </c>
      <c r="U382" s="394" t="s">
        <v>40</v>
      </c>
      <c r="V382" s="394" t="s">
        <v>40</v>
      </c>
      <c r="W382" s="394" t="s">
        <v>40</v>
      </c>
      <c r="X382" s="394" t="s">
        <v>40</v>
      </c>
      <c r="Y382" s="379">
        <v>0</v>
      </c>
      <c r="Z382" s="379">
        <v>0</v>
      </c>
      <c r="AA382" s="379">
        <v>0</v>
      </c>
      <c r="AB382" s="379">
        <v>0</v>
      </c>
      <c r="AC382" s="379">
        <v>0</v>
      </c>
      <c r="AD382" s="379">
        <v>0</v>
      </c>
      <c r="AE382" s="379">
        <v>0</v>
      </c>
    </row>
    <row r="383" spans="1:31" x14ac:dyDescent="0.2">
      <c r="A383" s="308" t="s">
        <v>372</v>
      </c>
      <c r="B383" s="394" t="s">
        <v>40</v>
      </c>
      <c r="C383" s="394" t="s">
        <v>40</v>
      </c>
      <c r="D383" s="394" t="s">
        <v>40</v>
      </c>
      <c r="E383" s="394" t="s">
        <v>40</v>
      </c>
      <c r="F383" s="394" t="s">
        <v>40</v>
      </c>
      <c r="G383" s="394" t="s">
        <v>40</v>
      </c>
      <c r="H383" s="394" t="s">
        <v>40</v>
      </c>
      <c r="I383" s="394" t="s">
        <v>40</v>
      </c>
      <c r="J383" s="394" t="s">
        <v>40</v>
      </c>
      <c r="K383" s="394" t="s">
        <v>40</v>
      </c>
      <c r="L383" s="394" t="s">
        <v>40</v>
      </c>
      <c r="M383" s="394" t="s">
        <v>40</v>
      </c>
      <c r="N383" s="394" t="s">
        <v>40</v>
      </c>
      <c r="O383" s="394" t="s">
        <v>40</v>
      </c>
      <c r="P383" s="394" t="s">
        <v>40</v>
      </c>
      <c r="Q383" s="394" t="s">
        <v>40</v>
      </c>
      <c r="R383" s="394" t="s">
        <v>40</v>
      </c>
      <c r="S383" s="394" t="s">
        <v>40</v>
      </c>
      <c r="T383" s="394" t="s">
        <v>40</v>
      </c>
      <c r="U383" s="394" t="s">
        <v>40</v>
      </c>
      <c r="V383" s="394" t="s">
        <v>40</v>
      </c>
      <c r="W383" s="394" t="s">
        <v>40</v>
      </c>
      <c r="X383" s="394" t="s">
        <v>40</v>
      </c>
      <c r="Y383" s="379">
        <v>0</v>
      </c>
      <c r="Z383" s="379">
        <v>0</v>
      </c>
      <c r="AA383" s="379">
        <v>0</v>
      </c>
      <c r="AB383" s="379">
        <v>0</v>
      </c>
      <c r="AC383" s="379">
        <v>0</v>
      </c>
      <c r="AD383" s="379">
        <v>0</v>
      </c>
      <c r="AE383" s="379">
        <v>0</v>
      </c>
    </row>
    <row r="384" spans="1:31" x14ac:dyDescent="0.2">
      <c r="A384" s="308" t="s">
        <v>182</v>
      </c>
      <c r="B384" s="394" t="s">
        <v>40</v>
      </c>
      <c r="C384" s="394" t="s">
        <v>40</v>
      </c>
      <c r="D384" s="394" t="s">
        <v>40</v>
      </c>
      <c r="E384" s="394" t="s">
        <v>40</v>
      </c>
      <c r="F384" s="394" t="s">
        <v>40</v>
      </c>
      <c r="G384" s="394" t="s">
        <v>40</v>
      </c>
      <c r="H384" s="394" t="s">
        <v>40</v>
      </c>
      <c r="I384" s="394" t="s">
        <v>40</v>
      </c>
      <c r="J384" s="394" t="s">
        <v>40</v>
      </c>
      <c r="K384" s="394" t="s">
        <v>40</v>
      </c>
      <c r="L384" s="394" t="s">
        <v>40</v>
      </c>
      <c r="M384" s="394" t="s">
        <v>40</v>
      </c>
      <c r="N384" s="394" t="s">
        <v>40</v>
      </c>
      <c r="O384" s="394" t="s">
        <v>40</v>
      </c>
      <c r="P384" s="394" t="s">
        <v>40</v>
      </c>
      <c r="Q384" s="394" t="s">
        <v>40</v>
      </c>
      <c r="R384" s="394" t="s">
        <v>40</v>
      </c>
      <c r="S384" s="394" t="s">
        <v>40</v>
      </c>
      <c r="T384" s="394" t="s">
        <v>40</v>
      </c>
      <c r="U384" s="394" t="s">
        <v>40</v>
      </c>
      <c r="V384" s="394" t="s">
        <v>40</v>
      </c>
      <c r="W384" s="394" t="s">
        <v>40</v>
      </c>
      <c r="X384" s="394" t="s">
        <v>40</v>
      </c>
      <c r="Y384" s="379">
        <v>36.058</v>
      </c>
      <c r="Z384" s="379">
        <v>32.622</v>
      </c>
      <c r="AA384" s="379">
        <v>33.671999999999997</v>
      </c>
      <c r="AB384" s="379">
        <v>28.091000000000001</v>
      </c>
      <c r="AC384" s="379">
        <v>40.281999999999996</v>
      </c>
      <c r="AD384" s="379">
        <v>30.905999999999999</v>
      </c>
      <c r="AE384" s="379">
        <v>0</v>
      </c>
    </row>
    <row r="385" spans="1:31" ht="10.5" x14ac:dyDescent="0.25">
      <c r="A385" s="258" t="s">
        <v>181</v>
      </c>
      <c r="B385" s="395" t="s">
        <v>40</v>
      </c>
      <c r="C385" s="395" t="s">
        <v>40</v>
      </c>
      <c r="D385" s="395" t="s">
        <v>40</v>
      </c>
      <c r="E385" s="395" t="s">
        <v>40</v>
      </c>
      <c r="F385" s="395" t="s">
        <v>40</v>
      </c>
      <c r="G385" s="395" t="s">
        <v>40</v>
      </c>
      <c r="H385" s="395" t="s">
        <v>40</v>
      </c>
      <c r="I385" s="395" t="s">
        <v>40</v>
      </c>
      <c r="J385" s="395" t="s">
        <v>40</v>
      </c>
      <c r="K385" s="395" t="s">
        <v>40</v>
      </c>
      <c r="L385" s="395" t="s">
        <v>40</v>
      </c>
      <c r="M385" s="395" t="s">
        <v>40</v>
      </c>
      <c r="N385" s="395" t="s">
        <v>40</v>
      </c>
      <c r="O385" s="395" t="s">
        <v>40</v>
      </c>
      <c r="P385" s="395" t="s">
        <v>40</v>
      </c>
      <c r="Q385" s="395" t="s">
        <v>40</v>
      </c>
      <c r="R385" s="395" t="s">
        <v>40</v>
      </c>
      <c r="S385" s="395" t="s">
        <v>40</v>
      </c>
      <c r="T385" s="395" t="s">
        <v>40</v>
      </c>
      <c r="U385" s="395" t="s">
        <v>40</v>
      </c>
      <c r="V385" s="395" t="s">
        <v>40</v>
      </c>
      <c r="W385" s="395" t="s">
        <v>40</v>
      </c>
      <c r="X385" s="395" t="s">
        <v>40</v>
      </c>
      <c r="Y385" s="396">
        <v>1264.28</v>
      </c>
      <c r="Z385" s="396">
        <v>1274.3520000000001</v>
      </c>
      <c r="AA385" s="396">
        <v>1238.8869999999999</v>
      </c>
      <c r="AB385" s="396">
        <v>1106.857</v>
      </c>
      <c r="AC385" s="396">
        <v>1020.986</v>
      </c>
      <c r="AD385" s="396">
        <v>895.89800000000002</v>
      </c>
      <c r="AE385" s="396">
        <v>0</v>
      </c>
    </row>
    <row r="386" spans="1:31" ht="10.5" x14ac:dyDescent="0.25">
      <c r="A386" s="258" t="s">
        <v>180</v>
      </c>
      <c r="B386" s="395" t="s">
        <v>40</v>
      </c>
      <c r="C386" s="395" t="s">
        <v>40</v>
      </c>
      <c r="D386" s="395" t="s">
        <v>40</v>
      </c>
      <c r="E386" s="395" t="s">
        <v>40</v>
      </c>
      <c r="F386" s="395" t="s">
        <v>40</v>
      </c>
      <c r="G386" s="395" t="s">
        <v>40</v>
      </c>
      <c r="H386" s="395" t="s">
        <v>40</v>
      </c>
      <c r="I386" s="395" t="s">
        <v>40</v>
      </c>
      <c r="J386" s="395" t="s">
        <v>40</v>
      </c>
      <c r="K386" s="395" t="s">
        <v>40</v>
      </c>
      <c r="L386" s="395" t="s">
        <v>40</v>
      </c>
      <c r="M386" s="395" t="s">
        <v>40</v>
      </c>
      <c r="N386" s="395" t="s">
        <v>40</v>
      </c>
      <c r="O386" s="395" t="s">
        <v>40</v>
      </c>
      <c r="P386" s="395" t="s">
        <v>40</v>
      </c>
      <c r="Q386" s="395" t="s">
        <v>40</v>
      </c>
      <c r="R386" s="395" t="s">
        <v>40</v>
      </c>
      <c r="S386" s="395" t="s">
        <v>40</v>
      </c>
      <c r="T386" s="395" t="s">
        <v>40</v>
      </c>
      <c r="U386" s="395" t="s">
        <v>40</v>
      </c>
      <c r="V386" s="395" t="s">
        <v>40</v>
      </c>
      <c r="W386" s="395" t="s">
        <v>40</v>
      </c>
      <c r="X386" s="395" t="s">
        <v>40</v>
      </c>
      <c r="Y386" s="396">
        <v>168.851</v>
      </c>
      <c r="Z386" s="396">
        <v>172.52500000000001</v>
      </c>
      <c r="AA386" s="396">
        <v>184.09899999999999</v>
      </c>
      <c r="AB386" s="396">
        <v>186.423</v>
      </c>
      <c r="AC386" s="396">
        <v>192.518</v>
      </c>
      <c r="AD386" s="396">
        <v>193.571</v>
      </c>
      <c r="AE386" s="396">
        <v>0</v>
      </c>
    </row>
    <row r="387" spans="1:31" ht="10.5" x14ac:dyDescent="0.25">
      <c r="A387" s="258" t="s">
        <v>178</v>
      </c>
      <c r="B387" s="395" t="s">
        <v>40</v>
      </c>
      <c r="C387" s="395" t="s">
        <v>40</v>
      </c>
      <c r="D387" s="395" t="s">
        <v>40</v>
      </c>
      <c r="E387" s="395" t="s">
        <v>40</v>
      </c>
      <c r="F387" s="395" t="s">
        <v>40</v>
      </c>
      <c r="G387" s="395" t="s">
        <v>40</v>
      </c>
      <c r="H387" s="395" t="s">
        <v>40</v>
      </c>
      <c r="I387" s="395" t="s">
        <v>40</v>
      </c>
      <c r="J387" s="395" t="s">
        <v>40</v>
      </c>
      <c r="K387" s="395" t="s">
        <v>40</v>
      </c>
      <c r="L387" s="395" t="s">
        <v>40</v>
      </c>
      <c r="M387" s="395" t="s">
        <v>40</v>
      </c>
      <c r="N387" s="395" t="s">
        <v>40</v>
      </c>
      <c r="O387" s="395" t="s">
        <v>40</v>
      </c>
      <c r="P387" s="395" t="s">
        <v>40</v>
      </c>
      <c r="Q387" s="395" t="s">
        <v>40</v>
      </c>
      <c r="R387" s="395" t="s">
        <v>40</v>
      </c>
      <c r="S387" s="395" t="s">
        <v>40</v>
      </c>
      <c r="T387" s="395" t="s">
        <v>40</v>
      </c>
      <c r="U387" s="395" t="s">
        <v>40</v>
      </c>
      <c r="V387" s="395" t="s">
        <v>40</v>
      </c>
      <c r="W387" s="395" t="s">
        <v>40</v>
      </c>
      <c r="X387" s="395" t="s">
        <v>40</v>
      </c>
      <c r="Y387" s="396">
        <v>1433.1310000000001</v>
      </c>
      <c r="Z387" s="396">
        <v>1446.877</v>
      </c>
      <c r="AA387" s="396">
        <v>1422.9860000000001</v>
      </c>
      <c r="AB387" s="396">
        <v>1293.28</v>
      </c>
      <c r="AC387" s="396">
        <v>1213.5039999999999</v>
      </c>
      <c r="AD387" s="396">
        <v>1089.4690000000001</v>
      </c>
      <c r="AE387" s="396">
        <v>0</v>
      </c>
    </row>
    <row r="388" spans="1:31" x14ac:dyDescent="0.2">
      <c r="Y388" s="124"/>
      <c r="Z388" s="124"/>
      <c r="AA388" s="124"/>
      <c r="AB388" s="124"/>
      <c r="AC388" s="124"/>
      <c r="AD388" s="124"/>
      <c r="AE388" s="124"/>
    </row>
    <row r="389" spans="1:31" ht="30" x14ac:dyDescent="0.2">
      <c r="A389" s="262" t="s">
        <v>339</v>
      </c>
      <c r="B389" s="255"/>
      <c r="C389" s="255"/>
      <c r="D389" s="255"/>
      <c r="E389" s="255"/>
      <c r="AC389" s="124"/>
      <c r="AD389" s="124"/>
      <c r="AE389" s="124"/>
    </row>
    <row r="390" spans="1:31" ht="20" x14ac:dyDescent="0.2">
      <c r="A390" s="262" t="s">
        <v>421</v>
      </c>
      <c r="B390" s="169"/>
      <c r="C390" s="169"/>
      <c r="D390" s="169"/>
      <c r="E390" s="16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6" max="29" man="1"/>
    <brk id="191" max="29" man="1"/>
    <brk id="30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B699-D398-4101-B89C-2B8E0DFB38BB}">
  <dimension ref="A1:YX88"/>
  <sheetViews>
    <sheetView zoomScaleNormal="100" zoomScaleSheetLayoutView="100" workbookViewId="0">
      <pane xSplit="2" ySplit="3" topLeftCell="C4" activePane="bottomRight" state="frozen"/>
      <selection sqref="A1:XFD1048576"/>
      <selection pane="topRight" sqref="A1:XFD1048576"/>
      <selection pane="bottomLeft" sqref="A1:XFD1048576"/>
      <selection pane="bottomRight" activeCell="AD15" sqref="AD15"/>
    </sheetView>
  </sheetViews>
  <sheetFormatPr defaultColWidth="9.1796875" defaultRowHeight="12.5" outlineLevelCol="2" x14ac:dyDescent="0.25"/>
  <cols>
    <col min="1" max="1" width="13.90625" style="123" customWidth="1"/>
    <col min="2" max="2" width="36.453125" style="123" customWidth="1"/>
    <col min="3" max="5" width="8.81640625" style="123" hidden="1" customWidth="1" outlineLevel="1"/>
    <col min="6" max="7" width="8.1796875" style="123" hidden="1" customWidth="1" outlineLevel="2"/>
    <col min="8" max="8" width="8.81640625" style="123" hidden="1" customWidth="1" outlineLevel="1"/>
    <col min="9" max="10" width="8.1796875" style="123" hidden="1" customWidth="1" outlineLevel="2"/>
    <col min="11" max="12" width="9.1796875" style="123" hidden="1" customWidth="1" outlineLevel="2"/>
    <col min="13" max="20" width="9.1796875" style="123" hidden="1" customWidth="1" outlineLevel="1"/>
    <col min="21" max="21" width="9.1796875" style="123" customWidth="1" collapsed="1"/>
    <col min="22" max="32" width="9.1796875" style="123" customWidth="1"/>
    <col min="33" max="41" width="9.1796875" style="358" customWidth="1"/>
    <col min="42" max="674" width="9.1796875" style="358"/>
    <col min="675" max="16384" width="9.1796875" style="123"/>
  </cols>
  <sheetData>
    <row r="1" spans="1:674" s="118" customFormat="1" ht="16.5" customHeight="1" x14ac:dyDescent="0.3">
      <c r="A1" s="333" t="s">
        <v>358</v>
      </c>
      <c r="C1" s="119" t="s">
        <v>123</v>
      </c>
      <c r="D1" s="119"/>
      <c r="E1" s="119"/>
      <c r="H1" s="120"/>
      <c r="K1" s="120"/>
      <c r="M1" s="120"/>
      <c r="N1" s="120"/>
      <c r="O1" s="120"/>
      <c r="P1" s="120"/>
      <c r="Q1" s="120"/>
      <c r="R1" s="126">
        <v>100</v>
      </c>
      <c r="S1" s="120"/>
      <c r="T1" s="120"/>
      <c r="U1" s="120"/>
      <c r="V1" s="120"/>
      <c r="W1" s="120"/>
      <c r="X1" s="120"/>
      <c r="Y1" s="120"/>
      <c r="Z1" s="120"/>
      <c r="AA1" s="120"/>
      <c r="AB1" s="120"/>
      <c r="AC1" s="120"/>
      <c r="AD1" s="120"/>
      <c r="AE1" s="120"/>
      <c r="AF1" s="120"/>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c r="II1" s="346"/>
      <c r="IJ1" s="346"/>
      <c r="IK1" s="346"/>
      <c r="IL1" s="346"/>
      <c r="IM1" s="346"/>
      <c r="IN1" s="346"/>
      <c r="IO1" s="346"/>
      <c r="IP1" s="346"/>
      <c r="IQ1" s="346"/>
      <c r="IR1" s="346"/>
      <c r="IS1" s="346"/>
      <c r="IT1" s="346"/>
      <c r="IU1" s="346"/>
      <c r="IV1" s="346"/>
      <c r="IW1" s="346"/>
      <c r="IX1" s="346"/>
      <c r="IY1" s="346"/>
      <c r="IZ1" s="346"/>
      <c r="JA1" s="346"/>
      <c r="JB1" s="346"/>
      <c r="JC1" s="346"/>
      <c r="JD1" s="346"/>
      <c r="JE1" s="346"/>
      <c r="JF1" s="346"/>
      <c r="JG1" s="346"/>
      <c r="JH1" s="346"/>
      <c r="JI1" s="346"/>
      <c r="JJ1" s="346"/>
      <c r="JK1" s="346"/>
      <c r="JL1" s="346"/>
      <c r="JM1" s="346"/>
      <c r="JN1" s="346"/>
      <c r="JO1" s="346"/>
      <c r="JP1" s="346"/>
      <c r="JQ1" s="346"/>
      <c r="JR1" s="346"/>
      <c r="JS1" s="346"/>
      <c r="JT1" s="346"/>
      <c r="JU1" s="346"/>
      <c r="JV1" s="346"/>
      <c r="JW1" s="346"/>
      <c r="JX1" s="346"/>
      <c r="JY1" s="346"/>
      <c r="JZ1" s="346"/>
      <c r="KA1" s="346"/>
      <c r="KB1" s="346"/>
      <c r="KC1" s="346"/>
      <c r="KD1" s="346"/>
      <c r="KE1" s="346"/>
      <c r="KF1" s="346"/>
      <c r="KG1" s="346"/>
      <c r="KH1" s="346"/>
      <c r="KI1" s="346"/>
      <c r="KJ1" s="346"/>
      <c r="KK1" s="346"/>
      <c r="KL1" s="346"/>
      <c r="KM1" s="346"/>
      <c r="KN1" s="346"/>
      <c r="KO1" s="346"/>
      <c r="KP1" s="346"/>
      <c r="KQ1" s="346"/>
      <c r="KR1" s="346"/>
      <c r="KS1" s="346"/>
      <c r="KT1" s="346"/>
      <c r="KU1" s="346"/>
      <c r="KV1" s="346"/>
      <c r="KW1" s="346"/>
      <c r="KX1" s="346"/>
      <c r="KY1" s="346"/>
      <c r="KZ1" s="346"/>
      <c r="LA1" s="346"/>
      <c r="LB1" s="346"/>
      <c r="LC1" s="346"/>
      <c r="LD1" s="346"/>
      <c r="LE1" s="346"/>
      <c r="LF1" s="346"/>
      <c r="LG1" s="346"/>
      <c r="LH1" s="346"/>
      <c r="LI1" s="346"/>
      <c r="LJ1" s="346"/>
      <c r="LK1" s="346"/>
      <c r="LL1" s="346"/>
      <c r="LM1" s="346"/>
      <c r="LN1" s="346"/>
      <c r="LO1" s="346"/>
      <c r="LP1" s="346"/>
      <c r="LQ1" s="346"/>
      <c r="LR1" s="346"/>
      <c r="LS1" s="346"/>
      <c r="LT1" s="346"/>
      <c r="LU1" s="346"/>
      <c r="LV1" s="346"/>
      <c r="LW1" s="346"/>
      <c r="LX1" s="346"/>
      <c r="LY1" s="346"/>
      <c r="LZ1" s="346"/>
      <c r="MA1" s="346"/>
      <c r="MB1" s="346"/>
      <c r="MC1" s="346"/>
      <c r="MD1" s="346"/>
      <c r="ME1" s="346"/>
      <c r="MF1" s="346"/>
      <c r="MG1" s="346"/>
      <c r="MH1" s="346"/>
      <c r="MI1" s="346"/>
      <c r="MJ1" s="346"/>
      <c r="MK1" s="346"/>
      <c r="ML1" s="346"/>
      <c r="MM1" s="346"/>
      <c r="MN1" s="346"/>
      <c r="MO1" s="346"/>
      <c r="MP1" s="346"/>
      <c r="MQ1" s="346"/>
      <c r="MR1" s="346"/>
      <c r="MS1" s="346"/>
      <c r="MT1" s="346"/>
      <c r="MU1" s="346"/>
      <c r="MV1" s="346"/>
      <c r="MW1" s="346"/>
      <c r="MX1" s="346"/>
      <c r="MY1" s="346"/>
      <c r="MZ1" s="346"/>
      <c r="NA1" s="346"/>
      <c r="NB1" s="346"/>
      <c r="NC1" s="346"/>
      <c r="ND1" s="346"/>
      <c r="NE1" s="346"/>
      <c r="NF1" s="346"/>
      <c r="NG1" s="346"/>
      <c r="NH1" s="346"/>
      <c r="NI1" s="346"/>
      <c r="NJ1" s="346"/>
      <c r="NK1" s="346"/>
      <c r="NL1" s="346"/>
      <c r="NM1" s="346"/>
      <c r="NN1" s="346"/>
      <c r="NO1" s="346"/>
      <c r="NP1" s="346"/>
      <c r="NQ1" s="346"/>
      <c r="NR1" s="346"/>
      <c r="NS1" s="346"/>
      <c r="NT1" s="346"/>
      <c r="NU1" s="346"/>
      <c r="NV1" s="346"/>
      <c r="NW1" s="346"/>
      <c r="NX1" s="346"/>
      <c r="NY1" s="346"/>
      <c r="NZ1" s="346"/>
      <c r="OA1" s="346"/>
      <c r="OB1" s="346"/>
      <c r="OC1" s="346"/>
      <c r="OD1" s="346"/>
      <c r="OE1" s="346"/>
      <c r="OF1" s="346"/>
      <c r="OG1" s="346"/>
      <c r="OH1" s="346"/>
      <c r="OI1" s="346"/>
      <c r="OJ1" s="346"/>
      <c r="OK1" s="346"/>
      <c r="OL1" s="346"/>
      <c r="OM1" s="346"/>
      <c r="ON1" s="346"/>
      <c r="OO1" s="346"/>
      <c r="OP1" s="346"/>
      <c r="OQ1" s="346"/>
      <c r="OR1" s="346"/>
      <c r="OS1" s="346"/>
      <c r="OT1" s="346"/>
      <c r="OU1" s="346"/>
      <c r="OV1" s="346"/>
      <c r="OW1" s="346"/>
      <c r="OX1" s="346"/>
      <c r="OY1" s="346"/>
      <c r="OZ1" s="346"/>
      <c r="PA1" s="346"/>
      <c r="PB1" s="346"/>
      <c r="PC1" s="346"/>
      <c r="PD1" s="346"/>
      <c r="PE1" s="346"/>
      <c r="PF1" s="346"/>
      <c r="PG1" s="346"/>
      <c r="PH1" s="346"/>
      <c r="PI1" s="346"/>
      <c r="PJ1" s="346"/>
      <c r="PK1" s="346"/>
      <c r="PL1" s="346"/>
      <c r="PM1" s="346"/>
      <c r="PN1" s="346"/>
      <c r="PO1" s="346"/>
      <c r="PP1" s="346"/>
      <c r="PQ1" s="346"/>
      <c r="PR1" s="346"/>
      <c r="PS1" s="346"/>
      <c r="PT1" s="346"/>
      <c r="PU1" s="346"/>
      <c r="PV1" s="346"/>
      <c r="PW1" s="346"/>
      <c r="PX1" s="346"/>
      <c r="PY1" s="346"/>
      <c r="PZ1" s="346"/>
      <c r="QA1" s="346"/>
      <c r="QB1" s="346"/>
      <c r="QC1" s="346"/>
      <c r="QD1" s="346"/>
      <c r="QE1" s="346"/>
      <c r="QF1" s="346"/>
      <c r="QG1" s="346"/>
      <c r="QH1" s="346"/>
      <c r="QI1" s="346"/>
      <c r="QJ1" s="346"/>
      <c r="QK1" s="346"/>
      <c r="QL1" s="346"/>
      <c r="QM1" s="346"/>
      <c r="QN1" s="346"/>
      <c r="QO1" s="346"/>
      <c r="QP1" s="346"/>
      <c r="QQ1" s="346"/>
      <c r="QR1" s="346"/>
      <c r="QS1" s="346"/>
      <c r="QT1" s="346"/>
      <c r="QU1" s="346"/>
      <c r="QV1" s="346"/>
      <c r="QW1" s="346"/>
      <c r="QX1" s="346"/>
      <c r="QY1" s="346"/>
      <c r="QZ1" s="346"/>
      <c r="RA1" s="346"/>
      <c r="RB1" s="346"/>
      <c r="RC1" s="346"/>
      <c r="RD1" s="346"/>
      <c r="RE1" s="346"/>
      <c r="RF1" s="346"/>
      <c r="RG1" s="346"/>
      <c r="RH1" s="346"/>
      <c r="RI1" s="346"/>
      <c r="RJ1" s="346"/>
      <c r="RK1" s="346"/>
      <c r="RL1" s="346"/>
      <c r="RM1" s="346"/>
      <c r="RN1" s="346"/>
      <c r="RO1" s="346"/>
      <c r="RP1" s="346"/>
      <c r="RQ1" s="346"/>
      <c r="RR1" s="346"/>
      <c r="RS1" s="346"/>
      <c r="RT1" s="346"/>
      <c r="RU1" s="346"/>
      <c r="RV1" s="346"/>
      <c r="RW1" s="346"/>
      <c r="RX1" s="346"/>
      <c r="RY1" s="346"/>
      <c r="RZ1" s="346"/>
      <c r="SA1" s="346"/>
      <c r="SB1" s="346"/>
      <c r="SC1" s="346"/>
      <c r="SD1" s="346"/>
      <c r="SE1" s="346"/>
      <c r="SF1" s="346"/>
      <c r="SG1" s="346"/>
      <c r="SH1" s="346"/>
      <c r="SI1" s="346"/>
      <c r="SJ1" s="346"/>
      <c r="SK1" s="346"/>
      <c r="SL1" s="346"/>
      <c r="SM1" s="346"/>
      <c r="SN1" s="346"/>
      <c r="SO1" s="346"/>
      <c r="SP1" s="346"/>
      <c r="SQ1" s="346"/>
      <c r="SR1" s="346"/>
      <c r="SS1" s="346"/>
      <c r="ST1" s="346"/>
      <c r="SU1" s="346"/>
      <c r="SV1" s="346"/>
      <c r="SW1" s="346"/>
      <c r="SX1" s="346"/>
      <c r="SY1" s="346"/>
      <c r="SZ1" s="346"/>
      <c r="TA1" s="346"/>
      <c r="TB1" s="346"/>
      <c r="TC1" s="346"/>
      <c r="TD1" s="346"/>
      <c r="TE1" s="346"/>
      <c r="TF1" s="346"/>
      <c r="TG1" s="346"/>
      <c r="TH1" s="346"/>
      <c r="TI1" s="346"/>
      <c r="TJ1" s="346"/>
      <c r="TK1" s="346"/>
      <c r="TL1" s="346"/>
      <c r="TM1" s="346"/>
      <c r="TN1" s="346"/>
      <c r="TO1" s="346"/>
      <c r="TP1" s="346"/>
      <c r="TQ1" s="346"/>
      <c r="TR1" s="346"/>
      <c r="TS1" s="346"/>
      <c r="TT1" s="346"/>
      <c r="TU1" s="346"/>
      <c r="TV1" s="346"/>
      <c r="TW1" s="346"/>
      <c r="TX1" s="346"/>
      <c r="TY1" s="346"/>
      <c r="TZ1" s="346"/>
      <c r="UA1" s="346"/>
      <c r="UB1" s="346"/>
      <c r="UC1" s="346"/>
      <c r="UD1" s="346"/>
      <c r="UE1" s="346"/>
      <c r="UF1" s="346"/>
      <c r="UG1" s="346"/>
      <c r="UH1" s="346"/>
      <c r="UI1" s="346"/>
      <c r="UJ1" s="346"/>
      <c r="UK1" s="346"/>
      <c r="UL1" s="346"/>
      <c r="UM1" s="346"/>
      <c r="UN1" s="346"/>
      <c r="UO1" s="346"/>
      <c r="UP1" s="346"/>
      <c r="UQ1" s="346"/>
      <c r="UR1" s="346"/>
      <c r="US1" s="346"/>
      <c r="UT1" s="346"/>
      <c r="UU1" s="346"/>
      <c r="UV1" s="346"/>
      <c r="UW1" s="346"/>
      <c r="UX1" s="346"/>
      <c r="UY1" s="346"/>
      <c r="UZ1" s="346"/>
      <c r="VA1" s="346"/>
      <c r="VB1" s="346"/>
      <c r="VC1" s="346"/>
      <c r="VD1" s="346"/>
      <c r="VE1" s="346"/>
      <c r="VF1" s="346"/>
      <c r="VG1" s="346"/>
      <c r="VH1" s="346"/>
      <c r="VI1" s="346"/>
      <c r="VJ1" s="346"/>
      <c r="VK1" s="346"/>
      <c r="VL1" s="346"/>
      <c r="VM1" s="346"/>
      <c r="VN1" s="346"/>
      <c r="VO1" s="346"/>
      <c r="VP1" s="346"/>
      <c r="VQ1" s="346"/>
      <c r="VR1" s="346"/>
      <c r="VS1" s="346"/>
      <c r="VT1" s="346"/>
      <c r="VU1" s="346"/>
      <c r="VV1" s="346"/>
      <c r="VW1" s="346"/>
      <c r="VX1" s="346"/>
      <c r="VY1" s="346"/>
      <c r="VZ1" s="346"/>
      <c r="WA1" s="346"/>
      <c r="WB1" s="346"/>
      <c r="WC1" s="346"/>
      <c r="WD1" s="346"/>
      <c r="WE1" s="346"/>
      <c r="WF1" s="346"/>
      <c r="WG1" s="346"/>
      <c r="WH1" s="346"/>
      <c r="WI1" s="346"/>
      <c r="WJ1" s="346"/>
      <c r="WK1" s="346"/>
      <c r="WL1" s="346"/>
      <c r="WM1" s="346"/>
      <c r="WN1" s="346"/>
      <c r="WO1" s="346"/>
      <c r="WP1" s="346"/>
      <c r="WQ1" s="346"/>
      <c r="WR1" s="346"/>
      <c r="WS1" s="346"/>
      <c r="WT1" s="346"/>
      <c r="WU1" s="346"/>
      <c r="WV1" s="346"/>
      <c r="WW1" s="346"/>
      <c r="WX1" s="346"/>
      <c r="WY1" s="346"/>
      <c r="WZ1" s="346"/>
      <c r="XA1" s="346"/>
      <c r="XB1" s="346"/>
      <c r="XC1" s="346"/>
      <c r="XD1" s="346"/>
      <c r="XE1" s="346"/>
      <c r="XF1" s="346"/>
      <c r="XG1" s="346"/>
      <c r="XH1" s="346"/>
      <c r="XI1" s="346"/>
      <c r="XJ1" s="346"/>
      <c r="XK1" s="346"/>
      <c r="XL1" s="346"/>
      <c r="XM1" s="346"/>
      <c r="XN1" s="346"/>
      <c r="XO1" s="346"/>
      <c r="XP1" s="346"/>
      <c r="XQ1" s="346"/>
      <c r="XR1" s="346"/>
      <c r="XS1" s="346"/>
      <c r="XT1" s="346"/>
      <c r="XU1" s="346"/>
      <c r="XV1" s="346"/>
      <c r="XW1" s="346"/>
      <c r="XX1" s="346"/>
      <c r="XY1" s="346"/>
      <c r="XZ1" s="346"/>
      <c r="YA1" s="346"/>
      <c r="YB1" s="346"/>
      <c r="YC1" s="346"/>
      <c r="YD1" s="346"/>
      <c r="YE1" s="346"/>
      <c r="YF1" s="346"/>
      <c r="YG1" s="346"/>
      <c r="YH1" s="346"/>
      <c r="YI1" s="346"/>
      <c r="YJ1" s="346"/>
      <c r="YK1" s="346"/>
      <c r="YL1" s="346"/>
      <c r="YM1" s="346"/>
      <c r="YN1" s="346"/>
      <c r="YO1" s="346"/>
      <c r="YP1" s="346"/>
      <c r="YQ1" s="346"/>
      <c r="YR1" s="346"/>
      <c r="YS1" s="346"/>
      <c r="YT1" s="346"/>
      <c r="YU1" s="346"/>
      <c r="YV1" s="346"/>
      <c r="YW1" s="346"/>
      <c r="YX1" s="346"/>
    </row>
    <row r="2" spans="1:674" s="118" customFormat="1" ht="6.75" customHeight="1" x14ac:dyDescent="0.2">
      <c r="A2" s="121"/>
      <c r="B2" s="121"/>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c r="HR2" s="346"/>
      <c r="HS2" s="346"/>
      <c r="HT2" s="346"/>
      <c r="HU2" s="346"/>
      <c r="HV2" s="346"/>
      <c r="HW2" s="346"/>
      <c r="HX2" s="346"/>
      <c r="HY2" s="346"/>
      <c r="HZ2" s="346"/>
      <c r="IA2" s="346"/>
      <c r="IB2" s="346"/>
      <c r="IC2" s="346"/>
      <c r="ID2" s="346"/>
      <c r="IE2" s="346"/>
      <c r="IF2" s="346"/>
      <c r="IG2" s="346"/>
      <c r="IH2" s="346"/>
      <c r="II2" s="346"/>
      <c r="IJ2" s="346"/>
      <c r="IK2" s="346"/>
      <c r="IL2" s="346"/>
      <c r="IM2" s="346"/>
      <c r="IN2" s="346"/>
      <c r="IO2" s="346"/>
      <c r="IP2" s="346"/>
      <c r="IQ2" s="346"/>
      <c r="IR2" s="346"/>
      <c r="IS2" s="346"/>
      <c r="IT2" s="346"/>
      <c r="IU2" s="346"/>
      <c r="IV2" s="346"/>
      <c r="IW2" s="346"/>
      <c r="IX2" s="346"/>
      <c r="IY2" s="346"/>
      <c r="IZ2" s="346"/>
      <c r="JA2" s="346"/>
      <c r="JB2" s="346"/>
      <c r="JC2" s="346"/>
      <c r="JD2" s="346"/>
      <c r="JE2" s="346"/>
      <c r="JF2" s="346"/>
      <c r="JG2" s="346"/>
      <c r="JH2" s="346"/>
      <c r="JI2" s="346"/>
      <c r="JJ2" s="346"/>
      <c r="JK2" s="346"/>
      <c r="JL2" s="346"/>
      <c r="JM2" s="346"/>
      <c r="JN2" s="346"/>
      <c r="JO2" s="346"/>
      <c r="JP2" s="346"/>
      <c r="JQ2" s="346"/>
      <c r="JR2" s="346"/>
      <c r="JS2" s="346"/>
      <c r="JT2" s="346"/>
      <c r="JU2" s="346"/>
      <c r="JV2" s="346"/>
      <c r="JW2" s="346"/>
      <c r="JX2" s="346"/>
      <c r="JY2" s="346"/>
      <c r="JZ2" s="346"/>
      <c r="KA2" s="346"/>
      <c r="KB2" s="346"/>
      <c r="KC2" s="346"/>
      <c r="KD2" s="346"/>
      <c r="KE2" s="346"/>
      <c r="KF2" s="346"/>
      <c r="KG2" s="346"/>
      <c r="KH2" s="346"/>
      <c r="KI2" s="346"/>
      <c r="KJ2" s="346"/>
      <c r="KK2" s="346"/>
      <c r="KL2" s="346"/>
      <c r="KM2" s="346"/>
      <c r="KN2" s="346"/>
      <c r="KO2" s="346"/>
      <c r="KP2" s="346"/>
      <c r="KQ2" s="346"/>
      <c r="KR2" s="346"/>
      <c r="KS2" s="346"/>
      <c r="KT2" s="346"/>
      <c r="KU2" s="346"/>
      <c r="KV2" s="346"/>
      <c r="KW2" s="346"/>
      <c r="KX2" s="346"/>
      <c r="KY2" s="346"/>
      <c r="KZ2" s="346"/>
      <c r="LA2" s="346"/>
      <c r="LB2" s="346"/>
      <c r="LC2" s="346"/>
      <c r="LD2" s="346"/>
      <c r="LE2" s="346"/>
      <c r="LF2" s="346"/>
      <c r="LG2" s="346"/>
      <c r="LH2" s="346"/>
      <c r="LI2" s="346"/>
      <c r="LJ2" s="346"/>
      <c r="LK2" s="346"/>
      <c r="LL2" s="346"/>
      <c r="LM2" s="346"/>
      <c r="LN2" s="346"/>
      <c r="LO2" s="346"/>
      <c r="LP2" s="346"/>
      <c r="LQ2" s="346"/>
      <c r="LR2" s="346"/>
      <c r="LS2" s="346"/>
      <c r="LT2" s="346"/>
      <c r="LU2" s="346"/>
      <c r="LV2" s="346"/>
      <c r="LW2" s="346"/>
      <c r="LX2" s="346"/>
      <c r="LY2" s="346"/>
      <c r="LZ2" s="346"/>
      <c r="MA2" s="346"/>
      <c r="MB2" s="346"/>
      <c r="MC2" s="346"/>
      <c r="MD2" s="346"/>
      <c r="ME2" s="346"/>
      <c r="MF2" s="346"/>
      <c r="MG2" s="346"/>
      <c r="MH2" s="346"/>
      <c r="MI2" s="346"/>
      <c r="MJ2" s="346"/>
      <c r="MK2" s="346"/>
      <c r="ML2" s="346"/>
      <c r="MM2" s="346"/>
      <c r="MN2" s="346"/>
      <c r="MO2" s="346"/>
      <c r="MP2" s="346"/>
      <c r="MQ2" s="346"/>
      <c r="MR2" s="346"/>
      <c r="MS2" s="346"/>
      <c r="MT2" s="346"/>
      <c r="MU2" s="346"/>
      <c r="MV2" s="346"/>
      <c r="MW2" s="346"/>
      <c r="MX2" s="346"/>
      <c r="MY2" s="346"/>
      <c r="MZ2" s="346"/>
      <c r="NA2" s="346"/>
      <c r="NB2" s="346"/>
      <c r="NC2" s="346"/>
      <c r="ND2" s="346"/>
      <c r="NE2" s="346"/>
      <c r="NF2" s="346"/>
      <c r="NG2" s="346"/>
      <c r="NH2" s="346"/>
      <c r="NI2" s="346"/>
      <c r="NJ2" s="346"/>
      <c r="NK2" s="346"/>
      <c r="NL2" s="346"/>
      <c r="NM2" s="346"/>
      <c r="NN2" s="346"/>
      <c r="NO2" s="346"/>
      <c r="NP2" s="346"/>
      <c r="NQ2" s="346"/>
      <c r="NR2" s="346"/>
      <c r="NS2" s="346"/>
      <c r="NT2" s="346"/>
      <c r="NU2" s="346"/>
      <c r="NV2" s="346"/>
      <c r="NW2" s="346"/>
      <c r="NX2" s="346"/>
      <c r="NY2" s="346"/>
      <c r="NZ2" s="346"/>
      <c r="OA2" s="346"/>
      <c r="OB2" s="346"/>
      <c r="OC2" s="346"/>
      <c r="OD2" s="346"/>
      <c r="OE2" s="346"/>
      <c r="OF2" s="346"/>
      <c r="OG2" s="346"/>
      <c r="OH2" s="346"/>
      <c r="OI2" s="346"/>
      <c r="OJ2" s="346"/>
      <c r="OK2" s="346"/>
      <c r="OL2" s="346"/>
      <c r="OM2" s="346"/>
      <c r="ON2" s="346"/>
      <c r="OO2" s="346"/>
      <c r="OP2" s="346"/>
      <c r="OQ2" s="346"/>
      <c r="OR2" s="346"/>
      <c r="OS2" s="346"/>
      <c r="OT2" s="346"/>
      <c r="OU2" s="346"/>
      <c r="OV2" s="346"/>
      <c r="OW2" s="346"/>
      <c r="OX2" s="346"/>
      <c r="OY2" s="346"/>
      <c r="OZ2" s="346"/>
      <c r="PA2" s="346"/>
      <c r="PB2" s="346"/>
      <c r="PC2" s="346"/>
      <c r="PD2" s="346"/>
      <c r="PE2" s="346"/>
      <c r="PF2" s="346"/>
      <c r="PG2" s="346"/>
      <c r="PH2" s="346"/>
      <c r="PI2" s="346"/>
      <c r="PJ2" s="346"/>
      <c r="PK2" s="346"/>
      <c r="PL2" s="346"/>
      <c r="PM2" s="346"/>
      <c r="PN2" s="346"/>
      <c r="PO2" s="346"/>
      <c r="PP2" s="346"/>
      <c r="PQ2" s="346"/>
      <c r="PR2" s="346"/>
      <c r="PS2" s="346"/>
      <c r="PT2" s="346"/>
      <c r="PU2" s="346"/>
      <c r="PV2" s="346"/>
      <c r="PW2" s="346"/>
      <c r="PX2" s="346"/>
      <c r="PY2" s="346"/>
      <c r="PZ2" s="346"/>
      <c r="QA2" s="346"/>
      <c r="QB2" s="346"/>
      <c r="QC2" s="346"/>
      <c r="QD2" s="346"/>
      <c r="QE2" s="346"/>
      <c r="QF2" s="346"/>
      <c r="QG2" s="346"/>
      <c r="QH2" s="346"/>
      <c r="QI2" s="346"/>
      <c r="QJ2" s="346"/>
      <c r="QK2" s="346"/>
      <c r="QL2" s="346"/>
      <c r="QM2" s="346"/>
      <c r="QN2" s="346"/>
      <c r="QO2" s="346"/>
      <c r="QP2" s="346"/>
      <c r="QQ2" s="346"/>
      <c r="QR2" s="346"/>
      <c r="QS2" s="346"/>
      <c r="QT2" s="346"/>
      <c r="QU2" s="346"/>
      <c r="QV2" s="346"/>
      <c r="QW2" s="346"/>
      <c r="QX2" s="346"/>
      <c r="QY2" s="346"/>
      <c r="QZ2" s="346"/>
      <c r="RA2" s="346"/>
      <c r="RB2" s="346"/>
      <c r="RC2" s="346"/>
      <c r="RD2" s="346"/>
      <c r="RE2" s="346"/>
      <c r="RF2" s="346"/>
      <c r="RG2" s="346"/>
      <c r="RH2" s="346"/>
      <c r="RI2" s="346"/>
      <c r="RJ2" s="346"/>
      <c r="RK2" s="346"/>
      <c r="RL2" s="346"/>
      <c r="RM2" s="346"/>
      <c r="RN2" s="346"/>
      <c r="RO2" s="346"/>
      <c r="RP2" s="346"/>
      <c r="RQ2" s="346"/>
      <c r="RR2" s="346"/>
      <c r="RS2" s="346"/>
      <c r="RT2" s="346"/>
      <c r="RU2" s="346"/>
      <c r="RV2" s="346"/>
      <c r="RW2" s="346"/>
      <c r="RX2" s="346"/>
      <c r="RY2" s="346"/>
      <c r="RZ2" s="346"/>
      <c r="SA2" s="346"/>
      <c r="SB2" s="346"/>
      <c r="SC2" s="346"/>
      <c r="SD2" s="346"/>
      <c r="SE2" s="346"/>
      <c r="SF2" s="346"/>
      <c r="SG2" s="346"/>
      <c r="SH2" s="346"/>
      <c r="SI2" s="346"/>
      <c r="SJ2" s="346"/>
      <c r="SK2" s="346"/>
      <c r="SL2" s="346"/>
      <c r="SM2" s="346"/>
      <c r="SN2" s="346"/>
      <c r="SO2" s="346"/>
      <c r="SP2" s="346"/>
      <c r="SQ2" s="346"/>
      <c r="SR2" s="346"/>
      <c r="SS2" s="346"/>
      <c r="ST2" s="346"/>
      <c r="SU2" s="346"/>
      <c r="SV2" s="346"/>
      <c r="SW2" s="346"/>
      <c r="SX2" s="346"/>
      <c r="SY2" s="346"/>
      <c r="SZ2" s="346"/>
      <c r="TA2" s="346"/>
      <c r="TB2" s="346"/>
      <c r="TC2" s="346"/>
      <c r="TD2" s="346"/>
      <c r="TE2" s="346"/>
      <c r="TF2" s="346"/>
      <c r="TG2" s="346"/>
      <c r="TH2" s="346"/>
      <c r="TI2" s="346"/>
      <c r="TJ2" s="346"/>
      <c r="TK2" s="346"/>
      <c r="TL2" s="346"/>
      <c r="TM2" s="346"/>
      <c r="TN2" s="346"/>
      <c r="TO2" s="346"/>
      <c r="TP2" s="346"/>
      <c r="TQ2" s="346"/>
      <c r="TR2" s="346"/>
      <c r="TS2" s="346"/>
      <c r="TT2" s="346"/>
      <c r="TU2" s="346"/>
      <c r="TV2" s="346"/>
      <c r="TW2" s="346"/>
      <c r="TX2" s="346"/>
      <c r="TY2" s="346"/>
      <c r="TZ2" s="346"/>
      <c r="UA2" s="346"/>
      <c r="UB2" s="346"/>
      <c r="UC2" s="346"/>
      <c r="UD2" s="346"/>
      <c r="UE2" s="346"/>
      <c r="UF2" s="346"/>
      <c r="UG2" s="346"/>
      <c r="UH2" s="346"/>
      <c r="UI2" s="346"/>
      <c r="UJ2" s="346"/>
      <c r="UK2" s="346"/>
      <c r="UL2" s="346"/>
      <c r="UM2" s="346"/>
      <c r="UN2" s="346"/>
      <c r="UO2" s="346"/>
      <c r="UP2" s="346"/>
      <c r="UQ2" s="346"/>
      <c r="UR2" s="346"/>
      <c r="US2" s="346"/>
      <c r="UT2" s="346"/>
      <c r="UU2" s="346"/>
      <c r="UV2" s="346"/>
      <c r="UW2" s="346"/>
      <c r="UX2" s="346"/>
      <c r="UY2" s="346"/>
      <c r="UZ2" s="346"/>
      <c r="VA2" s="346"/>
      <c r="VB2" s="346"/>
      <c r="VC2" s="346"/>
      <c r="VD2" s="346"/>
      <c r="VE2" s="346"/>
      <c r="VF2" s="346"/>
      <c r="VG2" s="346"/>
      <c r="VH2" s="346"/>
      <c r="VI2" s="346"/>
      <c r="VJ2" s="346"/>
      <c r="VK2" s="346"/>
      <c r="VL2" s="346"/>
      <c r="VM2" s="346"/>
      <c r="VN2" s="346"/>
      <c r="VO2" s="346"/>
      <c r="VP2" s="346"/>
      <c r="VQ2" s="346"/>
      <c r="VR2" s="346"/>
      <c r="VS2" s="346"/>
      <c r="VT2" s="346"/>
      <c r="VU2" s="346"/>
      <c r="VV2" s="346"/>
      <c r="VW2" s="346"/>
      <c r="VX2" s="346"/>
      <c r="VY2" s="346"/>
      <c r="VZ2" s="346"/>
      <c r="WA2" s="346"/>
      <c r="WB2" s="346"/>
      <c r="WC2" s="346"/>
      <c r="WD2" s="346"/>
      <c r="WE2" s="346"/>
      <c r="WF2" s="346"/>
      <c r="WG2" s="346"/>
      <c r="WH2" s="346"/>
      <c r="WI2" s="346"/>
      <c r="WJ2" s="346"/>
      <c r="WK2" s="346"/>
      <c r="WL2" s="346"/>
      <c r="WM2" s="346"/>
      <c r="WN2" s="346"/>
      <c r="WO2" s="346"/>
      <c r="WP2" s="346"/>
      <c r="WQ2" s="346"/>
      <c r="WR2" s="346"/>
      <c r="WS2" s="346"/>
      <c r="WT2" s="346"/>
      <c r="WU2" s="346"/>
      <c r="WV2" s="346"/>
      <c r="WW2" s="346"/>
      <c r="WX2" s="346"/>
      <c r="WY2" s="346"/>
      <c r="WZ2" s="346"/>
      <c r="XA2" s="346"/>
      <c r="XB2" s="346"/>
      <c r="XC2" s="346"/>
      <c r="XD2" s="346"/>
      <c r="XE2" s="346"/>
      <c r="XF2" s="346"/>
      <c r="XG2" s="346"/>
      <c r="XH2" s="346"/>
      <c r="XI2" s="346"/>
      <c r="XJ2" s="346"/>
      <c r="XK2" s="346"/>
      <c r="XL2" s="346"/>
      <c r="XM2" s="346"/>
      <c r="XN2" s="346"/>
      <c r="XO2" s="346"/>
      <c r="XP2" s="346"/>
      <c r="XQ2" s="346"/>
      <c r="XR2" s="346"/>
      <c r="XS2" s="346"/>
      <c r="XT2" s="346"/>
      <c r="XU2" s="346"/>
      <c r="XV2" s="346"/>
      <c r="XW2" s="346"/>
      <c r="XX2" s="346"/>
      <c r="XY2" s="346"/>
      <c r="XZ2" s="346"/>
      <c r="YA2" s="346"/>
      <c r="YB2" s="346"/>
      <c r="YC2" s="346"/>
      <c r="YD2" s="346"/>
      <c r="YE2" s="346"/>
      <c r="YF2" s="346"/>
      <c r="YG2" s="346"/>
      <c r="YH2" s="346"/>
      <c r="YI2" s="346"/>
      <c r="YJ2" s="346"/>
      <c r="YK2" s="346"/>
      <c r="YL2" s="346"/>
      <c r="YM2" s="346"/>
      <c r="YN2" s="346"/>
      <c r="YO2" s="346"/>
      <c r="YP2" s="346"/>
      <c r="YQ2" s="346"/>
      <c r="YR2" s="346"/>
      <c r="YS2" s="346"/>
      <c r="YT2" s="346"/>
      <c r="YU2" s="346"/>
      <c r="YV2" s="346"/>
      <c r="YW2" s="346"/>
      <c r="YX2" s="346"/>
    </row>
    <row r="3" spans="1:674" s="118" customFormat="1" ht="35.25" customHeight="1" x14ac:dyDescent="0.2">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142</v>
      </c>
      <c r="S3" s="41" t="s">
        <v>141</v>
      </c>
      <c r="T3" s="41" t="s">
        <v>140</v>
      </c>
      <c r="U3" s="41" t="s">
        <v>139</v>
      </c>
      <c r="V3" s="41" t="s">
        <v>295</v>
      </c>
      <c r="W3" s="41" t="s">
        <v>316</v>
      </c>
      <c r="X3" s="41" t="s">
        <v>318</v>
      </c>
      <c r="Y3" s="41" t="s">
        <v>322</v>
      </c>
      <c r="Z3" s="41" t="s">
        <v>336</v>
      </c>
      <c r="AA3" s="41" t="s">
        <v>347</v>
      </c>
      <c r="AB3" s="41" t="s">
        <v>363</v>
      </c>
      <c r="AC3" s="41" t="s">
        <v>369</v>
      </c>
      <c r="AD3" s="41" t="s">
        <v>374</v>
      </c>
      <c r="AE3" s="41" t="s">
        <v>377</v>
      </c>
      <c r="AF3" s="41" t="s">
        <v>402</v>
      </c>
      <c r="AG3" s="417"/>
      <c r="AH3" s="417"/>
      <c r="AI3" s="417"/>
      <c r="AJ3" s="417"/>
      <c r="AK3" s="417"/>
      <c r="AL3" s="417"/>
      <c r="AM3" s="417"/>
      <c r="AN3" s="417"/>
      <c r="AO3" s="417"/>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346"/>
      <c r="IA3" s="346"/>
      <c r="IB3" s="346"/>
      <c r="IC3" s="346"/>
      <c r="ID3" s="346"/>
      <c r="IE3" s="346"/>
      <c r="IF3" s="346"/>
      <c r="IG3" s="346"/>
      <c r="IH3" s="346"/>
      <c r="II3" s="346"/>
      <c r="IJ3" s="346"/>
      <c r="IK3" s="346"/>
      <c r="IL3" s="346"/>
      <c r="IM3" s="346"/>
      <c r="IN3" s="346"/>
      <c r="IO3" s="346"/>
      <c r="IP3" s="346"/>
      <c r="IQ3" s="346"/>
      <c r="IR3" s="346"/>
      <c r="IS3" s="346"/>
      <c r="IT3" s="346"/>
      <c r="IU3" s="346"/>
      <c r="IV3" s="346"/>
      <c r="IW3" s="346"/>
      <c r="IX3" s="346"/>
      <c r="IY3" s="346"/>
      <c r="IZ3" s="346"/>
      <c r="JA3" s="346"/>
      <c r="JB3" s="346"/>
      <c r="JC3" s="346"/>
      <c r="JD3" s="346"/>
      <c r="JE3" s="346"/>
      <c r="JF3" s="346"/>
      <c r="JG3" s="346"/>
      <c r="JH3" s="346"/>
      <c r="JI3" s="346"/>
      <c r="JJ3" s="346"/>
      <c r="JK3" s="346"/>
      <c r="JL3" s="346"/>
      <c r="JM3" s="346"/>
      <c r="JN3" s="346"/>
      <c r="JO3" s="346"/>
      <c r="JP3" s="346"/>
      <c r="JQ3" s="346"/>
      <c r="JR3" s="346"/>
      <c r="JS3" s="346"/>
      <c r="JT3" s="346"/>
      <c r="JU3" s="346"/>
      <c r="JV3" s="346"/>
      <c r="JW3" s="346"/>
      <c r="JX3" s="346"/>
      <c r="JY3" s="346"/>
      <c r="JZ3" s="346"/>
      <c r="KA3" s="346"/>
      <c r="KB3" s="346"/>
      <c r="KC3" s="346"/>
      <c r="KD3" s="346"/>
      <c r="KE3" s="346"/>
      <c r="KF3" s="346"/>
      <c r="KG3" s="346"/>
      <c r="KH3" s="346"/>
      <c r="KI3" s="346"/>
      <c r="KJ3" s="346"/>
      <c r="KK3" s="346"/>
      <c r="KL3" s="346"/>
      <c r="KM3" s="346"/>
      <c r="KN3" s="346"/>
      <c r="KO3" s="346"/>
      <c r="KP3" s="346"/>
      <c r="KQ3" s="346"/>
      <c r="KR3" s="346"/>
      <c r="KS3" s="346"/>
      <c r="KT3" s="346"/>
      <c r="KU3" s="346"/>
      <c r="KV3" s="346"/>
      <c r="KW3" s="346"/>
      <c r="KX3" s="346"/>
      <c r="KY3" s="346"/>
      <c r="KZ3" s="346"/>
      <c r="LA3" s="346"/>
      <c r="LB3" s="346"/>
      <c r="LC3" s="346"/>
      <c r="LD3" s="346"/>
      <c r="LE3" s="346"/>
      <c r="LF3" s="346"/>
      <c r="LG3" s="346"/>
      <c r="LH3" s="346"/>
      <c r="LI3" s="346"/>
      <c r="LJ3" s="346"/>
      <c r="LK3" s="346"/>
      <c r="LL3" s="346"/>
      <c r="LM3" s="346"/>
      <c r="LN3" s="346"/>
      <c r="LO3" s="346"/>
      <c r="LP3" s="346"/>
      <c r="LQ3" s="346"/>
      <c r="LR3" s="346"/>
      <c r="LS3" s="346"/>
      <c r="LT3" s="346"/>
      <c r="LU3" s="346"/>
      <c r="LV3" s="346"/>
      <c r="LW3" s="346"/>
      <c r="LX3" s="346"/>
      <c r="LY3" s="346"/>
      <c r="LZ3" s="346"/>
      <c r="MA3" s="346"/>
      <c r="MB3" s="346"/>
      <c r="MC3" s="346"/>
      <c r="MD3" s="346"/>
      <c r="ME3" s="346"/>
      <c r="MF3" s="346"/>
      <c r="MG3" s="346"/>
      <c r="MH3" s="346"/>
      <c r="MI3" s="346"/>
      <c r="MJ3" s="346"/>
      <c r="MK3" s="346"/>
      <c r="ML3" s="346"/>
      <c r="MM3" s="346"/>
      <c r="MN3" s="346"/>
      <c r="MO3" s="346"/>
      <c r="MP3" s="346"/>
      <c r="MQ3" s="346"/>
      <c r="MR3" s="346"/>
      <c r="MS3" s="346"/>
      <c r="MT3" s="346"/>
      <c r="MU3" s="346"/>
      <c r="MV3" s="346"/>
      <c r="MW3" s="346"/>
      <c r="MX3" s="346"/>
      <c r="MY3" s="346"/>
      <c r="MZ3" s="346"/>
      <c r="NA3" s="346"/>
      <c r="NB3" s="346"/>
      <c r="NC3" s="346"/>
      <c r="ND3" s="346"/>
      <c r="NE3" s="346"/>
      <c r="NF3" s="346"/>
      <c r="NG3" s="346"/>
      <c r="NH3" s="346"/>
      <c r="NI3" s="346"/>
      <c r="NJ3" s="346"/>
      <c r="NK3" s="346"/>
      <c r="NL3" s="346"/>
      <c r="NM3" s="346"/>
      <c r="NN3" s="346"/>
      <c r="NO3" s="346"/>
      <c r="NP3" s="346"/>
      <c r="NQ3" s="346"/>
      <c r="NR3" s="346"/>
      <c r="NS3" s="346"/>
      <c r="NT3" s="346"/>
      <c r="NU3" s="346"/>
      <c r="NV3" s="346"/>
      <c r="NW3" s="346"/>
      <c r="NX3" s="346"/>
      <c r="NY3" s="346"/>
      <c r="NZ3" s="346"/>
      <c r="OA3" s="346"/>
      <c r="OB3" s="346"/>
      <c r="OC3" s="346"/>
      <c r="OD3" s="346"/>
      <c r="OE3" s="346"/>
      <c r="OF3" s="346"/>
      <c r="OG3" s="346"/>
      <c r="OH3" s="346"/>
      <c r="OI3" s="346"/>
      <c r="OJ3" s="346"/>
      <c r="OK3" s="346"/>
      <c r="OL3" s="346"/>
      <c r="OM3" s="346"/>
      <c r="ON3" s="346"/>
      <c r="OO3" s="346"/>
      <c r="OP3" s="346"/>
      <c r="OQ3" s="346"/>
      <c r="OR3" s="346"/>
      <c r="OS3" s="346"/>
      <c r="OT3" s="346"/>
      <c r="OU3" s="346"/>
      <c r="OV3" s="346"/>
      <c r="OW3" s="346"/>
      <c r="OX3" s="346"/>
      <c r="OY3" s="346"/>
      <c r="OZ3" s="346"/>
      <c r="PA3" s="346"/>
      <c r="PB3" s="346"/>
      <c r="PC3" s="346"/>
      <c r="PD3" s="346"/>
      <c r="PE3" s="346"/>
      <c r="PF3" s="346"/>
      <c r="PG3" s="346"/>
      <c r="PH3" s="346"/>
      <c r="PI3" s="346"/>
      <c r="PJ3" s="346"/>
      <c r="PK3" s="346"/>
      <c r="PL3" s="346"/>
      <c r="PM3" s="346"/>
      <c r="PN3" s="346"/>
      <c r="PO3" s="346"/>
      <c r="PP3" s="346"/>
      <c r="PQ3" s="346"/>
      <c r="PR3" s="346"/>
      <c r="PS3" s="346"/>
      <c r="PT3" s="346"/>
      <c r="PU3" s="346"/>
      <c r="PV3" s="346"/>
      <c r="PW3" s="346"/>
      <c r="PX3" s="346"/>
      <c r="PY3" s="346"/>
      <c r="PZ3" s="346"/>
      <c r="QA3" s="346"/>
      <c r="QB3" s="346"/>
      <c r="QC3" s="346"/>
      <c r="QD3" s="346"/>
      <c r="QE3" s="346"/>
      <c r="QF3" s="346"/>
      <c r="QG3" s="346"/>
      <c r="QH3" s="346"/>
      <c r="QI3" s="346"/>
      <c r="QJ3" s="346"/>
      <c r="QK3" s="346"/>
      <c r="QL3" s="346"/>
      <c r="QM3" s="346"/>
      <c r="QN3" s="346"/>
      <c r="QO3" s="346"/>
      <c r="QP3" s="346"/>
      <c r="QQ3" s="346"/>
      <c r="QR3" s="346"/>
      <c r="QS3" s="346"/>
      <c r="QT3" s="346"/>
      <c r="QU3" s="346"/>
      <c r="QV3" s="346"/>
      <c r="QW3" s="346"/>
      <c r="QX3" s="346"/>
      <c r="QY3" s="346"/>
      <c r="QZ3" s="346"/>
      <c r="RA3" s="346"/>
      <c r="RB3" s="346"/>
      <c r="RC3" s="346"/>
      <c r="RD3" s="346"/>
      <c r="RE3" s="346"/>
      <c r="RF3" s="346"/>
      <c r="RG3" s="346"/>
      <c r="RH3" s="346"/>
      <c r="RI3" s="346"/>
      <c r="RJ3" s="346"/>
      <c r="RK3" s="346"/>
      <c r="RL3" s="346"/>
      <c r="RM3" s="346"/>
      <c r="RN3" s="346"/>
      <c r="RO3" s="346"/>
      <c r="RP3" s="346"/>
      <c r="RQ3" s="346"/>
      <c r="RR3" s="346"/>
      <c r="RS3" s="346"/>
      <c r="RT3" s="346"/>
      <c r="RU3" s="346"/>
      <c r="RV3" s="346"/>
      <c r="RW3" s="346"/>
      <c r="RX3" s="346"/>
      <c r="RY3" s="346"/>
      <c r="RZ3" s="346"/>
      <c r="SA3" s="346"/>
      <c r="SB3" s="346"/>
      <c r="SC3" s="346"/>
      <c r="SD3" s="346"/>
      <c r="SE3" s="346"/>
      <c r="SF3" s="346"/>
      <c r="SG3" s="346"/>
      <c r="SH3" s="346"/>
      <c r="SI3" s="346"/>
      <c r="SJ3" s="346"/>
      <c r="SK3" s="346"/>
      <c r="SL3" s="346"/>
      <c r="SM3" s="346"/>
      <c r="SN3" s="346"/>
      <c r="SO3" s="346"/>
      <c r="SP3" s="346"/>
      <c r="SQ3" s="346"/>
      <c r="SR3" s="346"/>
      <c r="SS3" s="346"/>
      <c r="ST3" s="346"/>
      <c r="SU3" s="346"/>
      <c r="SV3" s="346"/>
      <c r="SW3" s="346"/>
      <c r="SX3" s="346"/>
      <c r="SY3" s="346"/>
      <c r="SZ3" s="346"/>
      <c r="TA3" s="346"/>
      <c r="TB3" s="346"/>
      <c r="TC3" s="346"/>
      <c r="TD3" s="346"/>
      <c r="TE3" s="346"/>
      <c r="TF3" s="346"/>
      <c r="TG3" s="346"/>
      <c r="TH3" s="346"/>
      <c r="TI3" s="346"/>
      <c r="TJ3" s="346"/>
      <c r="TK3" s="346"/>
      <c r="TL3" s="346"/>
      <c r="TM3" s="346"/>
      <c r="TN3" s="346"/>
      <c r="TO3" s="346"/>
      <c r="TP3" s="346"/>
      <c r="TQ3" s="346"/>
      <c r="TR3" s="346"/>
      <c r="TS3" s="346"/>
      <c r="TT3" s="346"/>
      <c r="TU3" s="346"/>
      <c r="TV3" s="346"/>
      <c r="TW3" s="346"/>
      <c r="TX3" s="346"/>
      <c r="TY3" s="346"/>
      <c r="TZ3" s="346"/>
      <c r="UA3" s="346"/>
      <c r="UB3" s="346"/>
      <c r="UC3" s="346"/>
      <c r="UD3" s="346"/>
      <c r="UE3" s="346"/>
      <c r="UF3" s="346"/>
      <c r="UG3" s="346"/>
      <c r="UH3" s="346"/>
      <c r="UI3" s="346"/>
      <c r="UJ3" s="346"/>
      <c r="UK3" s="346"/>
      <c r="UL3" s="346"/>
      <c r="UM3" s="346"/>
      <c r="UN3" s="346"/>
      <c r="UO3" s="346"/>
      <c r="UP3" s="346"/>
      <c r="UQ3" s="346"/>
      <c r="UR3" s="346"/>
      <c r="US3" s="346"/>
      <c r="UT3" s="346"/>
      <c r="UU3" s="346"/>
      <c r="UV3" s="346"/>
      <c r="UW3" s="346"/>
      <c r="UX3" s="346"/>
      <c r="UY3" s="346"/>
      <c r="UZ3" s="346"/>
      <c r="VA3" s="346"/>
      <c r="VB3" s="346"/>
      <c r="VC3" s="346"/>
      <c r="VD3" s="346"/>
      <c r="VE3" s="346"/>
      <c r="VF3" s="346"/>
      <c r="VG3" s="346"/>
      <c r="VH3" s="346"/>
      <c r="VI3" s="346"/>
      <c r="VJ3" s="346"/>
      <c r="VK3" s="346"/>
      <c r="VL3" s="346"/>
      <c r="VM3" s="346"/>
      <c r="VN3" s="346"/>
      <c r="VO3" s="346"/>
      <c r="VP3" s="346"/>
      <c r="VQ3" s="346"/>
      <c r="VR3" s="346"/>
      <c r="VS3" s="346"/>
      <c r="VT3" s="346"/>
      <c r="VU3" s="346"/>
      <c r="VV3" s="346"/>
      <c r="VW3" s="346"/>
      <c r="VX3" s="346"/>
      <c r="VY3" s="346"/>
      <c r="VZ3" s="346"/>
      <c r="WA3" s="346"/>
      <c r="WB3" s="346"/>
      <c r="WC3" s="346"/>
      <c r="WD3" s="346"/>
      <c r="WE3" s="346"/>
      <c r="WF3" s="346"/>
      <c r="WG3" s="346"/>
      <c r="WH3" s="346"/>
      <c r="WI3" s="346"/>
      <c r="WJ3" s="346"/>
      <c r="WK3" s="346"/>
      <c r="WL3" s="346"/>
      <c r="WM3" s="346"/>
      <c r="WN3" s="346"/>
      <c r="WO3" s="346"/>
      <c r="WP3" s="346"/>
      <c r="WQ3" s="346"/>
      <c r="WR3" s="346"/>
      <c r="WS3" s="346"/>
      <c r="WT3" s="346"/>
      <c r="WU3" s="346"/>
      <c r="WV3" s="346"/>
      <c r="WW3" s="346"/>
      <c r="WX3" s="346"/>
      <c r="WY3" s="346"/>
      <c r="WZ3" s="346"/>
      <c r="XA3" s="346"/>
      <c r="XB3" s="346"/>
      <c r="XC3" s="346"/>
      <c r="XD3" s="346"/>
      <c r="XE3" s="346"/>
      <c r="XF3" s="346"/>
      <c r="XG3" s="346"/>
      <c r="XH3" s="346"/>
      <c r="XI3" s="346"/>
      <c r="XJ3" s="346"/>
      <c r="XK3" s="346"/>
      <c r="XL3" s="346"/>
      <c r="XM3" s="346"/>
      <c r="XN3" s="346"/>
      <c r="XO3" s="346"/>
      <c r="XP3" s="346"/>
      <c r="XQ3" s="346"/>
      <c r="XR3" s="346"/>
      <c r="XS3" s="346"/>
      <c r="XT3" s="346"/>
      <c r="XU3" s="346"/>
      <c r="XV3" s="346"/>
      <c r="XW3" s="346"/>
      <c r="XX3" s="346"/>
      <c r="XY3" s="346"/>
      <c r="XZ3" s="346"/>
      <c r="YA3" s="346"/>
      <c r="YB3" s="346"/>
      <c r="YC3" s="346"/>
      <c r="YD3" s="346"/>
      <c r="YE3" s="346"/>
      <c r="YF3" s="346"/>
      <c r="YG3" s="346"/>
      <c r="YH3" s="346"/>
      <c r="YI3" s="346"/>
      <c r="YJ3" s="346"/>
      <c r="YK3" s="346"/>
      <c r="YL3" s="346"/>
      <c r="YM3" s="346"/>
      <c r="YN3" s="346"/>
      <c r="YO3" s="346"/>
      <c r="YP3" s="346"/>
      <c r="YQ3" s="346"/>
      <c r="YR3" s="346"/>
      <c r="YS3" s="346"/>
      <c r="YT3" s="346"/>
      <c r="YU3" s="346"/>
      <c r="YV3" s="346"/>
      <c r="YW3" s="346"/>
      <c r="YX3" s="346"/>
    </row>
    <row r="4" spans="1:674" s="118" customFormat="1" ht="23" customHeight="1" x14ac:dyDescent="0.2">
      <c r="A4" s="406" t="s">
        <v>124</v>
      </c>
      <c r="B4" s="347" t="s">
        <v>125</v>
      </c>
      <c r="C4" s="348">
        <v>9.4399999999999998E-2</v>
      </c>
      <c r="D4" s="348">
        <v>8.2461999999999994E-2</v>
      </c>
      <c r="E4" s="348">
        <v>7.4200000000000002E-2</v>
      </c>
      <c r="F4" s="348">
        <v>0.21390000000000001</v>
      </c>
      <c r="G4" s="348">
        <v>0.15459999999999999</v>
      </c>
      <c r="H4" s="348">
        <v>0.159</v>
      </c>
      <c r="I4" s="348">
        <v>0.14369999999999999</v>
      </c>
      <c r="J4" s="348">
        <v>0.13489999999999999</v>
      </c>
      <c r="K4" s="348">
        <v>0.1206</v>
      </c>
      <c r="L4" s="348">
        <v>0.11940000000000001</v>
      </c>
      <c r="M4" s="348">
        <v>0.1177</v>
      </c>
      <c r="N4" s="348">
        <v>0.1404</v>
      </c>
      <c r="O4" s="348">
        <v>0.1139</v>
      </c>
      <c r="P4" s="348">
        <v>0.13100300000000001</v>
      </c>
      <c r="Q4" s="348">
        <v>0.116755</v>
      </c>
      <c r="R4" s="348">
        <v>4.3142E-2</v>
      </c>
      <c r="S4" s="348">
        <v>8.6504999999999999E-2</v>
      </c>
      <c r="T4" s="348">
        <v>8.1093999999999999E-2</v>
      </c>
      <c r="U4" s="348">
        <v>8.1129999999999994E-2</v>
      </c>
      <c r="V4" s="348">
        <v>0.13032199999999999</v>
      </c>
      <c r="W4" s="348">
        <v>0.138379</v>
      </c>
      <c r="X4" s="348">
        <v>0.13339599999999999</v>
      </c>
      <c r="Y4" s="348">
        <v>0.11421099999999999</v>
      </c>
      <c r="Z4" s="348">
        <v>0.120404</v>
      </c>
      <c r="AA4" s="348">
        <v>0.10845299999999999</v>
      </c>
      <c r="AB4" s="348">
        <v>0.124779</v>
      </c>
      <c r="AC4" s="348">
        <v>0.19871989790216493</v>
      </c>
      <c r="AD4" s="348">
        <v>0.19723499999999999</v>
      </c>
      <c r="AE4" s="348">
        <v>0.19422200000000001</v>
      </c>
      <c r="AF4" s="348">
        <v>0.20161699999999999</v>
      </c>
      <c r="AG4" s="350"/>
      <c r="AH4" s="350"/>
      <c r="AI4" s="350"/>
      <c r="AJ4" s="350"/>
      <c r="AK4" s="350"/>
      <c r="AL4" s="350"/>
      <c r="AM4" s="350"/>
      <c r="AN4" s="350"/>
      <c r="AO4" s="350"/>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c r="HR4" s="346"/>
      <c r="HS4" s="346"/>
      <c r="HT4" s="346"/>
      <c r="HU4" s="346"/>
      <c r="HV4" s="346"/>
      <c r="HW4" s="346"/>
      <c r="HX4" s="346"/>
      <c r="HY4" s="346"/>
      <c r="HZ4" s="346"/>
      <c r="IA4" s="346"/>
      <c r="IB4" s="346"/>
      <c r="IC4" s="346"/>
      <c r="ID4" s="346"/>
      <c r="IE4" s="346"/>
      <c r="IF4" s="346"/>
      <c r="IG4" s="346"/>
      <c r="IH4" s="346"/>
      <c r="II4" s="346"/>
      <c r="IJ4" s="346"/>
      <c r="IK4" s="346"/>
      <c r="IL4" s="346"/>
      <c r="IM4" s="346"/>
      <c r="IN4" s="346"/>
      <c r="IO4" s="346"/>
      <c r="IP4" s="346"/>
      <c r="IQ4" s="346"/>
      <c r="IR4" s="346"/>
      <c r="IS4" s="346"/>
      <c r="IT4" s="346"/>
      <c r="IU4" s="346"/>
      <c r="IV4" s="346"/>
      <c r="IW4" s="346"/>
      <c r="IX4" s="346"/>
      <c r="IY4" s="346"/>
      <c r="IZ4" s="346"/>
      <c r="JA4" s="346"/>
      <c r="JB4" s="346"/>
      <c r="JC4" s="346"/>
      <c r="JD4" s="346"/>
      <c r="JE4" s="346"/>
      <c r="JF4" s="346"/>
      <c r="JG4" s="346"/>
      <c r="JH4" s="346"/>
      <c r="JI4" s="346"/>
      <c r="JJ4" s="346"/>
      <c r="JK4" s="346"/>
      <c r="JL4" s="346"/>
      <c r="JM4" s="346"/>
      <c r="JN4" s="346"/>
      <c r="JO4" s="346"/>
      <c r="JP4" s="346"/>
      <c r="JQ4" s="346"/>
      <c r="JR4" s="346"/>
      <c r="JS4" s="346"/>
      <c r="JT4" s="346"/>
      <c r="JU4" s="346"/>
      <c r="JV4" s="346"/>
      <c r="JW4" s="346"/>
      <c r="JX4" s="346"/>
      <c r="JY4" s="346"/>
      <c r="JZ4" s="346"/>
      <c r="KA4" s="346"/>
      <c r="KB4" s="346"/>
      <c r="KC4" s="346"/>
      <c r="KD4" s="346"/>
      <c r="KE4" s="346"/>
      <c r="KF4" s="346"/>
      <c r="KG4" s="346"/>
      <c r="KH4" s="346"/>
      <c r="KI4" s="346"/>
      <c r="KJ4" s="346"/>
      <c r="KK4" s="346"/>
      <c r="KL4" s="346"/>
      <c r="KM4" s="346"/>
      <c r="KN4" s="346"/>
      <c r="KO4" s="346"/>
      <c r="KP4" s="346"/>
      <c r="KQ4" s="346"/>
      <c r="KR4" s="346"/>
      <c r="KS4" s="346"/>
      <c r="KT4" s="346"/>
      <c r="KU4" s="346"/>
      <c r="KV4" s="346"/>
      <c r="KW4" s="346"/>
      <c r="KX4" s="346"/>
      <c r="KY4" s="346"/>
      <c r="KZ4" s="346"/>
      <c r="LA4" s="346"/>
      <c r="LB4" s="346"/>
      <c r="LC4" s="346"/>
      <c r="LD4" s="346"/>
      <c r="LE4" s="346"/>
      <c r="LF4" s="346"/>
      <c r="LG4" s="346"/>
      <c r="LH4" s="346"/>
      <c r="LI4" s="346"/>
      <c r="LJ4" s="346"/>
      <c r="LK4" s="346"/>
      <c r="LL4" s="346"/>
      <c r="LM4" s="346"/>
      <c r="LN4" s="346"/>
      <c r="LO4" s="346"/>
      <c r="LP4" s="346"/>
      <c r="LQ4" s="346"/>
      <c r="LR4" s="346"/>
      <c r="LS4" s="346"/>
      <c r="LT4" s="346"/>
      <c r="LU4" s="346"/>
      <c r="LV4" s="346"/>
      <c r="LW4" s="346"/>
      <c r="LX4" s="346"/>
      <c r="LY4" s="346"/>
      <c r="LZ4" s="346"/>
      <c r="MA4" s="346"/>
      <c r="MB4" s="346"/>
      <c r="MC4" s="346"/>
      <c r="MD4" s="346"/>
      <c r="ME4" s="346"/>
      <c r="MF4" s="346"/>
      <c r="MG4" s="346"/>
      <c r="MH4" s="346"/>
      <c r="MI4" s="346"/>
      <c r="MJ4" s="346"/>
      <c r="MK4" s="346"/>
      <c r="ML4" s="346"/>
      <c r="MM4" s="346"/>
      <c r="MN4" s="346"/>
      <c r="MO4" s="346"/>
      <c r="MP4" s="346"/>
      <c r="MQ4" s="346"/>
      <c r="MR4" s="346"/>
      <c r="MS4" s="346"/>
      <c r="MT4" s="346"/>
      <c r="MU4" s="346"/>
      <c r="MV4" s="346"/>
      <c r="MW4" s="346"/>
      <c r="MX4" s="346"/>
      <c r="MY4" s="346"/>
      <c r="MZ4" s="346"/>
      <c r="NA4" s="346"/>
      <c r="NB4" s="346"/>
      <c r="NC4" s="346"/>
      <c r="ND4" s="346"/>
      <c r="NE4" s="346"/>
      <c r="NF4" s="346"/>
      <c r="NG4" s="346"/>
      <c r="NH4" s="346"/>
      <c r="NI4" s="346"/>
      <c r="NJ4" s="346"/>
      <c r="NK4" s="346"/>
      <c r="NL4" s="346"/>
      <c r="NM4" s="346"/>
      <c r="NN4" s="346"/>
      <c r="NO4" s="346"/>
      <c r="NP4" s="346"/>
      <c r="NQ4" s="346"/>
      <c r="NR4" s="346"/>
      <c r="NS4" s="346"/>
      <c r="NT4" s="346"/>
      <c r="NU4" s="346"/>
      <c r="NV4" s="346"/>
      <c r="NW4" s="346"/>
      <c r="NX4" s="346"/>
      <c r="NY4" s="346"/>
      <c r="NZ4" s="346"/>
      <c r="OA4" s="346"/>
      <c r="OB4" s="346"/>
      <c r="OC4" s="346"/>
      <c r="OD4" s="346"/>
      <c r="OE4" s="346"/>
      <c r="OF4" s="346"/>
      <c r="OG4" s="346"/>
      <c r="OH4" s="346"/>
      <c r="OI4" s="346"/>
      <c r="OJ4" s="346"/>
      <c r="OK4" s="346"/>
      <c r="OL4" s="346"/>
      <c r="OM4" s="346"/>
      <c r="ON4" s="346"/>
      <c r="OO4" s="346"/>
      <c r="OP4" s="346"/>
      <c r="OQ4" s="346"/>
      <c r="OR4" s="346"/>
      <c r="OS4" s="346"/>
      <c r="OT4" s="346"/>
      <c r="OU4" s="346"/>
      <c r="OV4" s="346"/>
      <c r="OW4" s="346"/>
      <c r="OX4" s="346"/>
      <c r="OY4" s="346"/>
      <c r="OZ4" s="346"/>
      <c r="PA4" s="346"/>
      <c r="PB4" s="346"/>
      <c r="PC4" s="346"/>
      <c r="PD4" s="346"/>
      <c r="PE4" s="346"/>
      <c r="PF4" s="346"/>
      <c r="PG4" s="346"/>
      <c r="PH4" s="346"/>
      <c r="PI4" s="346"/>
      <c r="PJ4" s="346"/>
      <c r="PK4" s="346"/>
      <c r="PL4" s="346"/>
      <c r="PM4" s="346"/>
      <c r="PN4" s="346"/>
      <c r="PO4" s="346"/>
      <c r="PP4" s="346"/>
      <c r="PQ4" s="346"/>
      <c r="PR4" s="346"/>
      <c r="PS4" s="346"/>
      <c r="PT4" s="346"/>
      <c r="PU4" s="346"/>
      <c r="PV4" s="346"/>
      <c r="PW4" s="346"/>
      <c r="PX4" s="346"/>
      <c r="PY4" s="346"/>
      <c r="PZ4" s="346"/>
      <c r="QA4" s="346"/>
      <c r="QB4" s="346"/>
      <c r="QC4" s="346"/>
      <c r="QD4" s="346"/>
      <c r="QE4" s="346"/>
      <c r="QF4" s="346"/>
      <c r="QG4" s="346"/>
      <c r="QH4" s="346"/>
      <c r="QI4" s="346"/>
      <c r="QJ4" s="346"/>
      <c r="QK4" s="346"/>
      <c r="QL4" s="346"/>
      <c r="QM4" s="346"/>
      <c r="QN4" s="346"/>
      <c r="QO4" s="346"/>
      <c r="QP4" s="346"/>
      <c r="QQ4" s="346"/>
      <c r="QR4" s="346"/>
      <c r="QS4" s="346"/>
      <c r="QT4" s="346"/>
      <c r="QU4" s="346"/>
      <c r="QV4" s="346"/>
      <c r="QW4" s="346"/>
      <c r="QX4" s="346"/>
      <c r="QY4" s="346"/>
      <c r="QZ4" s="346"/>
      <c r="RA4" s="346"/>
      <c r="RB4" s="346"/>
      <c r="RC4" s="346"/>
      <c r="RD4" s="346"/>
      <c r="RE4" s="346"/>
      <c r="RF4" s="346"/>
      <c r="RG4" s="346"/>
      <c r="RH4" s="346"/>
      <c r="RI4" s="346"/>
      <c r="RJ4" s="346"/>
      <c r="RK4" s="346"/>
      <c r="RL4" s="346"/>
      <c r="RM4" s="346"/>
      <c r="RN4" s="346"/>
      <c r="RO4" s="346"/>
      <c r="RP4" s="346"/>
      <c r="RQ4" s="346"/>
      <c r="RR4" s="346"/>
      <c r="RS4" s="346"/>
      <c r="RT4" s="346"/>
      <c r="RU4" s="346"/>
      <c r="RV4" s="346"/>
      <c r="RW4" s="346"/>
      <c r="RX4" s="346"/>
      <c r="RY4" s="346"/>
      <c r="RZ4" s="346"/>
      <c r="SA4" s="346"/>
      <c r="SB4" s="346"/>
      <c r="SC4" s="346"/>
      <c r="SD4" s="346"/>
      <c r="SE4" s="346"/>
      <c r="SF4" s="346"/>
      <c r="SG4" s="346"/>
      <c r="SH4" s="346"/>
      <c r="SI4" s="346"/>
      <c r="SJ4" s="346"/>
      <c r="SK4" s="346"/>
      <c r="SL4" s="346"/>
      <c r="SM4" s="346"/>
      <c r="SN4" s="346"/>
      <c r="SO4" s="346"/>
      <c r="SP4" s="346"/>
      <c r="SQ4" s="346"/>
      <c r="SR4" s="346"/>
      <c r="SS4" s="346"/>
      <c r="ST4" s="346"/>
      <c r="SU4" s="346"/>
      <c r="SV4" s="346"/>
      <c r="SW4" s="346"/>
      <c r="SX4" s="346"/>
      <c r="SY4" s="346"/>
      <c r="SZ4" s="346"/>
      <c r="TA4" s="346"/>
      <c r="TB4" s="346"/>
      <c r="TC4" s="346"/>
      <c r="TD4" s="346"/>
      <c r="TE4" s="346"/>
      <c r="TF4" s="346"/>
      <c r="TG4" s="346"/>
      <c r="TH4" s="346"/>
      <c r="TI4" s="346"/>
      <c r="TJ4" s="346"/>
      <c r="TK4" s="346"/>
      <c r="TL4" s="346"/>
      <c r="TM4" s="346"/>
      <c r="TN4" s="346"/>
      <c r="TO4" s="346"/>
      <c r="TP4" s="346"/>
      <c r="TQ4" s="346"/>
      <c r="TR4" s="346"/>
      <c r="TS4" s="346"/>
      <c r="TT4" s="346"/>
      <c r="TU4" s="346"/>
      <c r="TV4" s="346"/>
      <c r="TW4" s="346"/>
      <c r="TX4" s="346"/>
      <c r="TY4" s="346"/>
      <c r="TZ4" s="346"/>
      <c r="UA4" s="346"/>
      <c r="UB4" s="346"/>
      <c r="UC4" s="346"/>
      <c r="UD4" s="346"/>
      <c r="UE4" s="346"/>
      <c r="UF4" s="346"/>
      <c r="UG4" s="346"/>
      <c r="UH4" s="346"/>
      <c r="UI4" s="346"/>
      <c r="UJ4" s="346"/>
      <c r="UK4" s="346"/>
      <c r="UL4" s="346"/>
      <c r="UM4" s="346"/>
      <c r="UN4" s="346"/>
      <c r="UO4" s="346"/>
      <c r="UP4" s="346"/>
      <c r="UQ4" s="346"/>
      <c r="UR4" s="346"/>
      <c r="US4" s="346"/>
      <c r="UT4" s="346"/>
      <c r="UU4" s="346"/>
      <c r="UV4" s="346"/>
      <c r="UW4" s="346"/>
      <c r="UX4" s="346"/>
      <c r="UY4" s="346"/>
      <c r="UZ4" s="346"/>
      <c r="VA4" s="346"/>
      <c r="VB4" s="346"/>
      <c r="VC4" s="346"/>
      <c r="VD4" s="346"/>
      <c r="VE4" s="346"/>
      <c r="VF4" s="346"/>
      <c r="VG4" s="346"/>
      <c r="VH4" s="346"/>
      <c r="VI4" s="346"/>
      <c r="VJ4" s="346"/>
      <c r="VK4" s="346"/>
      <c r="VL4" s="346"/>
      <c r="VM4" s="346"/>
      <c r="VN4" s="346"/>
      <c r="VO4" s="346"/>
      <c r="VP4" s="346"/>
      <c r="VQ4" s="346"/>
      <c r="VR4" s="346"/>
      <c r="VS4" s="346"/>
      <c r="VT4" s="346"/>
      <c r="VU4" s="346"/>
      <c r="VV4" s="346"/>
      <c r="VW4" s="346"/>
      <c r="VX4" s="346"/>
      <c r="VY4" s="346"/>
      <c r="VZ4" s="346"/>
      <c r="WA4" s="346"/>
      <c r="WB4" s="346"/>
      <c r="WC4" s="346"/>
      <c r="WD4" s="346"/>
      <c r="WE4" s="346"/>
      <c r="WF4" s="346"/>
      <c r="WG4" s="346"/>
      <c r="WH4" s="346"/>
      <c r="WI4" s="346"/>
      <c r="WJ4" s="346"/>
      <c r="WK4" s="346"/>
      <c r="WL4" s="346"/>
      <c r="WM4" s="346"/>
      <c r="WN4" s="346"/>
      <c r="WO4" s="346"/>
      <c r="WP4" s="346"/>
      <c r="WQ4" s="346"/>
      <c r="WR4" s="346"/>
      <c r="WS4" s="346"/>
      <c r="WT4" s="346"/>
      <c r="WU4" s="346"/>
      <c r="WV4" s="346"/>
      <c r="WW4" s="346"/>
      <c r="WX4" s="346"/>
      <c r="WY4" s="346"/>
      <c r="WZ4" s="346"/>
      <c r="XA4" s="346"/>
      <c r="XB4" s="346"/>
      <c r="XC4" s="346"/>
      <c r="XD4" s="346"/>
      <c r="XE4" s="346"/>
      <c r="XF4" s="346"/>
      <c r="XG4" s="346"/>
      <c r="XH4" s="346"/>
      <c r="XI4" s="346"/>
      <c r="XJ4" s="346"/>
      <c r="XK4" s="346"/>
      <c r="XL4" s="346"/>
      <c r="XM4" s="346"/>
      <c r="XN4" s="346"/>
      <c r="XO4" s="346"/>
      <c r="XP4" s="346"/>
      <c r="XQ4" s="346"/>
      <c r="XR4" s="346"/>
      <c r="XS4" s="346"/>
      <c r="XT4" s="346"/>
      <c r="XU4" s="346"/>
      <c r="XV4" s="346"/>
      <c r="XW4" s="346"/>
      <c r="XX4" s="346"/>
      <c r="XY4" s="346"/>
      <c r="XZ4" s="346"/>
      <c r="YA4" s="346"/>
      <c r="YB4" s="346"/>
      <c r="YC4" s="346"/>
      <c r="YD4" s="346"/>
      <c r="YE4" s="346"/>
      <c r="YF4" s="346"/>
      <c r="YG4" s="346"/>
      <c r="YH4" s="346"/>
      <c r="YI4" s="346"/>
      <c r="YJ4" s="346"/>
      <c r="YK4" s="346"/>
      <c r="YL4" s="346"/>
      <c r="YM4" s="346"/>
      <c r="YN4" s="346"/>
      <c r="YO4" s="346"/>
      <c r="YP4" s="346"/>
      <c r="YQ4" s="346"/>
      <c r="YR4" s="346"/>
      <c r="YS4" s="346"/>
      <c r="YT4" s="346"/>
      <c r="YU4" s="346"/>
      <c r="YV4" s="346"/>
      <c r="YW4" s="346"/>
      <c r="YX4" s="346"/>
    </row>
    <row r="5" spans="1:674" s="118" customFormat="1" ht="11.25" customHeight="1" x14ac:dyDescent="0.2">
      <c r="A5" s="407"/>
      <c r="B5" s="349" t="s">
        <v>126</v>
      </c>
      <c r="C5" s="350">
        <v>1.17E-2</v>
      </c>
      <c r="D5" s="350">
        <v>1.03E-2</v>
      </c>
      <c r="E5" s="350">
        <v>9.1999999999999998E-3</v>
      </c>
      <c r="F5" s="350">
        <v>2.7099999999999999E-2</v>
      </c>
      <c r="G5" s="350">
        <v>1.9599999999999999E-2</v>
      </c>
      <c r="H5" s="350">
        <v>2.0400000000000001E-2</v>
      </c>
      <c r="I5" s="350">
        <v>1.8700000000000001E-2</v>
      </c>
      <c r="J5" s="350">
        <v>1.8700000000000001E-2</v>
      </c>
      <c r="K5" s="350">
        <v>1.6899999999999998E-2</v>
      </c>
      <c r="L5" s="350">
        <v>1.6899999999999998E-2</v>
      </c>
      <c r="M5" s="350">
        <v>1.6299999999999999E-2</v>
      </c>
      <c r="N5" s="350">
        <v>1.7899999999999999E-2</v>
      </c>
      <c r="O5" s="350">
        <v>1.4487999999999999E-2</v>
      </c>
      <c r="P5" s="350">
        <v>1.6447E-2</v>
      </c>
      <c r="Q5" s="350">
        <v>1.4541E-2</v>
      </c>
      <c r="R5" s="350">
        <v>5.1700000000000001E-3</v>
      </c>
      <c r="S5" s="350">
        <v>1.0243E-2</v>
      </c>
      <c r="T5" s="350">
        <v>9.5619999999999993E-3</v>
      </c>
      <c r="U5" s="350">
        <v>9.5510000000000005E-3</v>
      </c>
      <c r="V5" s="350">
        <v>1.3086E-2</v>
      </c>
      <c r="W5" s="350">
        <v>1.3934E-2</v>
      </c>
      <c r="X5" s="350">
        <v>1.3419E-2</v>
      </c>
      <c r="Y5" s="350">
        <v>1.1443E-2</v>
      </c>
      <c r="Z5" s="350">
        <v>1.1653E-2</v>
      </c>
      <c r="AA5" s="350">
        <v>1.0489999999999999E-2</v>
      </c>
      <c r="AB5" s="350">
        <v>1.2133E-2</v>
      </c>
      <c r="AC5" s="350">
        <v>1.9449193659300236E-2</v>
      </c>
      <c r="AD5" s="350">
        <v>1.9980999999999999E-2</v>
      </c>
      <c r="AE5" s="350">
        <v>2.0101000000000001E-2</v>
      </c>
      <c r="AF5" s="350">
        <v>2.1101999999999999E-2</v>
      </c>
      <c r="AG5" s="350"/>
      <c r="AH5" s="350"/>
      <c r="AI5" s="350"/>
      <c r="AJ5" s="350"/>
      <c r="AK5" s="350"/>
      <c r="AL5" s="350"/>
      <c r="AM5" s="350"/>
      <c r="AN5" s="350"/>
      <c r="AO5" s="350"/>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c r="HR5" s="346"/>
      <c r="HS5" s="346"/>
      <c r="HT5" s="346"/>
      <c r="HU5" s="346"/>
      <c r="HV5" s="346"/>
      <c r="HW5" s="346"/>
      <c r="HX5" s="346"/>
      <c r="HY5" s="346"/>
      <c r="HZ5" s="346"/>
      <c r="IA5" s="346"/>
      <c r="IB5" s="346"/>
      <c r="IC5" s="346"/>
      <c r="ID5" s="346"/>
      <c r="IE5" s="346"/>
      <c r="IF5" s="346"/>
      <c r="IG5" s="346"/>
      <c r="IH5" s="346"/>
      <c r="II5" s="346"/>
      <c r="IJ5" s="346"/>
      <c r="IK5" s="346"/>
      <c r="IL5" s="346"/>
      <c r="IM5" s="346"/>
      <c r="IN5" s="346"/>
      <c r="IO5" s="346"/>
      <c r="IP5" s="346"/>
      <c r="IQ5" s="346"/>
      <c r="IR5" s="346"/>
      <c r="IS5" s="346"/>
      <c r="IT5" s="346"/>
      <c r="IU5" s="346"/>
      <c r="IV5" s="346"/>
      <c r="IW5" s="346"/>
      <c r="IX5" s="346"/>
      <c r="IY5" s="346"/>
      <c r="IZ5" s="346"/>
      <c r="JA5" s="346"/>
      <c r="JB5" s="346"/>
      <c r="JC5" s="346"/>
      <c r="JD5" s="346"/>
      <c r="JE5" s="346"/>
      <c r="JF5" s="346"/>
      <c r="JG5" s="346"/>
      <c r="JH5" s="346"/>
      <c r="JI5" s="346"/>
      <c r="JJ5" s="346"/>
      <c r="JK5" s="346"/>
      <c r="JL5" s="346"/>
      <c r="JM5" s="346"/>
      <c r="JN5" s="346"/>
      <c r="JO5" s="346"/>
      <c r="JP5" s="346"/>
      <c r="JQ5" s="346"/>
      <c r="JR5" s="346"/>
      <c r="JS5" s="346"/>
      <c r="JT5" s="346"/>
      <c r="JU5" s="346"/>
      <c r="JV5" s="346"/>
      <c r="JW5" s="346"/>
      <c r="JX5" s="346"/>
      <c r="JY5" s="346"/>
      <c r="JZ5" s="346"/>
      <c r="KA5" s="346"/>
      <c r="KB5" s="346"/>
      <c r="KC5" s="346"/>
      <c r="KD5" s="346"/>
      <c r="KE5" s="346"/>
      <c r="KF5" s="346"/>
      <c r="KG5" s="346"/>
      <c r="KH5" s="346"/>
      <c r="KI5" s="346"/>
      <c r="KJ5" s="346"/>
      <c r="KK5" s="346"/>
      <c r="KL5" s="346"/>
      <c r="KM5" s="346"/>
      <c r="KN5" s="346"/>
      <c r="KO5" s="346"/>
      <c r="KP5" s="346"/>
      <c r="KQ5" s="346"/>
      <c r="KR5" s="346"/>
      <c r="KS5" s="346"/>
      <c r="KT5" s="346"/>
      <c r="KU5" s="346"/>
      <c r="KV5" s="346"/>
      <c r="KW5" s="346"/>
      <c r="KX5" s="346"/>
      <c r="KY5" s="346"/>
      <c r="KZ5" s="346"/>
      <c r="LA5" s="346"/>
      <c r="LB5" s="346"/>
      <c r="LC5" s="346"/>
      <c r="LD5" s="346"/>
      <c r="LE5" s="346"/>
      <c r="LF5" s="346"/>
      <c r="LG5" s="346"/>
      <c r="LH5" s="346"/>
      <c r="LI5" s="346"/>
      <c r="LJ5" s="346"/>
      <c r="LK5" s="346"/>
      <c r="LL5" s="346"/>
      <c r="LM5" s="346"/>
      <c r="LN5" s="346"/>
      <c r="LO5" s="346"/>
      <c r="LP5" s="346"/>
      <c r="LQ5" s="346"/>
      <c r="LR5" s="346"/>
      <c r="LS5" s="346"/>
      <c r="LT5" s="346"/>
      <c r="LU5" s="346"/>
      <c r="LV5" s="346"/>
      <c r="LW5" s="346"/>
      <c r="LX5" s="346"/>
      <c r="LY5" s="346"/>
      <c r="LZ5" s="346"/>
      <c r="MA5" s="346"/>
      <c r="MB5" s="346"/>
      <c r="MC5" s="346"/>
      <c r="MD5" s="346"/>
      <c r="ME5" s="346"/>
      <c r="MF5" s="346"/>
      <c r="MG5" s="346"/>
      <c r="MH5" s="346"/>
      <c r="MI5" s="346"/>
      <c r="MJ5" s="346"/>
      <c r="MK5" s="346"/>
      <c r="ML5" s="346"/>
      <c r="MM5" s="346"/>
      <c r="MN5" s="346"/>
      <c r="MO5" s="346"/>
      <c r="MP5" s="346"/>
      <c r="MQ5" s="346"/>
      <c r="MR5" s="346"/>
      <c r="MS5" s="346"/>
      <c r="MT5" s="346"/>
      <c r="MU5" s="346"/>
      <c r="MV5" s="346"/>
      <c r="MW5" s="346"/>
      <c r="MX5" s="346"/>
      <c r="MY5" s="346"/>
      <c r="MZ5" s="346"/>
      <c r="NA5" s="346"/>
      <c r="NB5" s="346"/>
      <c r="NC5" s="346"/>
      <c r="ND5" s="346"/>
      <c r="NE5" s="346"/>
      <c r="NF5" s="346"/>
      <c r="NG5" s="346"/>
      <c r="NH5" s="346"/>
      <c r="NI5" s="346"/>
      <c r="NJ5" s="346"/>
      <c r="NK5" s="346"/>
      <c r="NL5" s="346"/>
      <c r="NM5" s="346"/>
      <c r="NN5" s="346"/>
      <c r="NO5" s="346"/>
      <c r="NP5" s="346"/>
      <c r="NQ5" s="346"/>
      <c r="NR5" s="346"/>
      <c r="NS5" s="346"/>
      <c r="NT5" s="346"/>
      <c r="NU5" s="346"/>
      <c r="NV5" s="346"/>
      <c r="NW5" s="346"/>
      <c r="NX5" s="346"/>
      <c r="NY5" s="346"/>
      <c r="NZ5" s="346"/>
      <c r="OA5" s="346"/>
      <c r="OB5" s="346"/>
      <c r="OC5" s="346"/>
      <c r="OD5" s="346"/>
      <c r="OE5" s="346"/>
      <c r="OF5" s="346"/>
      <c r="OG5" s="346"/>
      <c r="OH5" s="346"/>
      <c r="OI5" s="346"/>
      <c r="OJ5" s="346"/>
      <c r="OK5" s="346"/>
      <c r="OL5" s="346"/>
      <c r="OM5" s="346"/>
      <c r="ON5" s="346"/>
      <c r="OO5" s="346"/>
      <c r="OP5" s="346"/>
      <c r="OQ5" s="346"/>
      <c r="OR5" s="346"/>
      <c r="OS5" s="346"/>
      <c r="OT5" s="346"/>
      <c r="OU5" s="346"/>
      <c r="OV5" s="346"/>
      <c r="OW5" s="346"/>
      <c r="OX5" s="346"/>
      <c r="OY5" s="346"/>
      <c r="OZ5" s="346"/>
      <c r="PA5" s="346"/>
      <c r="PB5" s="346"/>
      <c r="PC5" s="346"/>
      <c r="PD5" s="346"/>
      <c r="PE5" s="346"/>
      <c r="PF5" s="346"/>
      <c r="PG5" s="346"/>
      <c r="PH5" s="346"/>
      <c r="PI5" s="346"/>
      <c r="PJ5" s="346"/>
      <c r="PK5" s="346"/>
      <c r="PL5" s="346"/>
      <c r="PM5" s="346"/>
      <c r="PN5" s="346"/>
      <c r="PO5" s="346"/>
      <c r="PP5" s="346"/>
      <c r="PQ5" s="346"/>
      <c r="PR5" s="346"/>
      <c r="PS5" s="346"/>
      <c r="PT5" s="346"/>
      <c r="PU5" s="346"/>
      <c r="PV5" s="346"/>
      <c r="PW5" s="346"/>
      <c r="PX5" s="346"/>
      <c r="PY5" s="346"/>
      <c r="PZ5" s="346"/>
      <c r="QA5" s="346"/>
      <c r="QB5" s="346"/>
      <c r="QC5" s="346"/>
      <c r="QD5" s="346"/>
      <c r="QE5" s="346"/>
      <c r="QF5" s="346"/>
      <c r="QG5" s="346"/>
      <c r="QH5" s="346"/>
      <c r="QI5" s="346"/>
      <c r="QJ5" s="346"/>
      <c r="QK5" s="346"/>
      <c r="QL5" s="346"/>
      <c r="QM5" s="346"/>
      <c r="QN5" s="346"/>
      <c r="QO5" s="346"/>
      <c r="QP5" s="346"/>
      <c r="QQ5" s="346"/>
      <c r="QR5" s="346"/>
      <c r="QS5" s="346"/>
      <c r="QT5" s="346"/>
      <c r="QU5" s="346"/>
      <c r="QV5" s="346"/>
      <c r="QW5" s="346"/>
      <c r="QX5" s="346"/>
      <c r="QY5" s="346"/>
      <c r="QZ5" s="346"/>
      <c r="RA5" s="346"/>
      <c r="RB5" s="346"/>
      <c r="RC5" s="346"/>
      <c r="RD5" s="346"/>
      <c r="RE5" s="346"/>
      <c r="RF5" s="346"/>
      <c r="RG5" s="346"/>
      <c r="RH5" s="346"/>
      <c r="RI5" s="346"/>
      <c r="RJ5" s="346"/>
      <c r="RK5" s="346"/>
      <c r="RL5" s="346"/>
      <c r="RM5" s="346"/>
      <c r="RN5" s="346"/>
      <c r="RO5" s="346"/>
      <c r="RP5" s="346"/>
      <c r="RQ5" s="346"/>
      <c r="RR5" s="346"/>
      <c r="RS5" s="346"/>
      <c r="RT5" s="346"/>
      <c r="RU5" s="346"/>
      <c r="RV5" s="346"/>
      <c r="RW5" s="346"/>
      <c r="RX5" s="346"/>
      <c r="RY5" s="346"/>
      <c r="RZ5" s="346"/>
      <c r="SA5" s="346"/>
      <c r="SB5" s="346"/>
      <c r="SC5" s="346"/>
      <c r="SD5" s="346"/>
      <c r="SE5" s="346"/>
      <c r="SF5" s="346"/>
      <c r="SG5" s="346"/>
      <c r="SH5" s="346"/>
      <c r="SI5" s="346"/>
      <c r="SJ5" s="346"/>
      <c r="SK5" s="346"/>
      <c r="SL5" s="346"/>
      <c r="SM5" s="346"/>
      <c r="SN5" s="346"/>
      <c r="SO5" s="346"/>
      <c r="SP5" s="346"/>
      <c r="SQ5" s="346"/>
      <c r="SR5" s="346"/>
      <c r="SS5" s="346"/>
      <c r="ST5" s="346"/>
      <c r="SU5" s="346"/>
      <c r="SV5" s="346"/>
      <c r="SW5" s="346"/>
      <c r="SX5" s="346"/>
      <c r="SY5" s="346"/>
      <c r="SZ5" s="346"/>
      <c r="TA5" s="346"/>
      <c r="TB5" s="346"/>
      <c r="TC5" s="346"/>
      <c r="TD5" s="346"/>
      <c r="TE5" s="346"/>
      <c r="TF5" s="346"/>
      <c r="TG5" s="346"/>
      <c r="TH5" s="346"/>
      <c r="TI5" s="346"/>
      <c r="TJ5" s="346"/>
      <c r="TK5" s="346"/>
      <c r="TL5" s="346"/>
      <c r="TM5" s="346"/>
      <c r="TN5" s="346"/>
      <c r="TO5" s="346"/>
      <c r="TP5" s="346"/>
      <c r="TQ5" s="346"/>
      <c r="TR5" s="346"/>
      <c r="TS5" s="346"/>
      <c r="TT5" s="346"/>
      <c r="TU5" s="346"/>
      <c r="TV5" s="346"/>
      <c r="TW5" s="346"/>
      <c r="TX5" s="346"/>
      <c r="TY5" s="346"/>
      <c r="TZ5" s="346"/>
      <c r="UA5" s="346"/>
      <c r="UB5" s="346"/>
      <c r="UC5" s="346"/>
      <c r="UD5" s="346"/>
      <c r="UE5" s="346"/>
      <c r="UF5" s="346"/>
      <c r="UG5" s="346"/>
      <c r="UH5" s="346"/>
      <c r="UI5" s="346"/>
      <c r="UJ5" s="346"/>
      <c r="UK5" s="346"/>
      <c r="UL5" s="346"/>
      <c r="UM5" s="346"/>
      <c r="UN5" s="346"/>
      <c r="UO5" s="346"/>
      <c r="UP5" s="346"/>
      <c r="UQ5" s="346"/>
      <c r="UR5" s="346"/>
      <c r="US5" s="346"/>
      <c r="UT5" s="346"/>
      <c r="UU5" s="346"/>
      <c r="UV5" s="346"/>
      <c r="UW5" s="346"/>
      <c r="UX5" s="346"/>
      <c r="UY5" s="346"/>
      <c r="UZ5" s="346"/>
      <c r="VA5" s="346"/>
      <c r="VB5" s="346"/>
      <c r="VC5" s="346"/>
      <c r="VD5" s="346"/>
      <c r="VE5" s="346"/>
      <c r="VF5" s="346"/>
      <c r="VG5" s="346"/>
      <c r="VH5" s="346"/>
      <c r="VI5" s="346"/>
      <c r="VJ5" s="346"/>
      <c r="VK5" s="346"/>
      <c r="VL5" s="346"/>
      <c r="VM5" s="346"/>
      <c r="VN5" s="346"/>
      <c r="VO5" s="346"/>
      <c r="VP5" s="346"/>
      <c r="VQ5" s="346"/>
      <c r="VR5" s="346"/>
      <c r="VS5" s="346"/>
      <c r="VT5" s="346"/>
      <c r="VU5" s="346"/>
      <c r="VV5" s="346"/>
      <c r="VW5" s="346"/>
      <c r="VX5" s="346"/>
      <c r="VY5" s="346"/>
      <c r="VZ5" s="346"/>
      <c r="WA5" s="346"/>
      <c r="WB5" s="346"/>
      <c r="WC5" s="346"/>
      <c r="WD5" s="346"/>
      <c r="WE5" s="346"/>
      <c r="WF5" s="346"/>
      <c r="WG5" s="346"/>
      <c r="WH5" s="346"/>
      <c r="WI5" s="346"/>
      <c r="WJ5" s="346"/>
      <c r="WK5" s="346"/>
      <c r="WL5" s="346"/>
      <c r="WM5" s="346"/>
      <c r="WN5" s="346"/>
      <c r="WO5" s="346"/>
      <c r="WP5" s="346"/>
      <c r="WQ5" s="346"/>
      <c r="WR5" s="346"/>
      <c r="WS5" s="346"/>
      <c r="WT5" s="346"/>
      <c r="WU5" s="346"/>
      <c r="WV5" s="346"/>
      <c r="WW5" s="346"/>
      <c r="WX5" s="346"/>
      <c r="WY5" s="346"/>
      <c r="WZ5" s="346"/>
      <c r="XA5" s="346"/>
      <c r="XB5" s="346"/>
      <c r="XC5" s="346"/>
      <c r="XD5" s="346"/>
      <c r="XE5" s="346"/>
      <c r="XF5" s="346"/>
      <c r="XG5" s="346"/>
      <c r="XH5" s="346"/>
      <c r="XI5" s="346"/>
      <c r="XJ5" s="346"/>
      <c r="XK5" s="346"/>
      <c r="XL5" s="346"/>
      <c r="XM5" s="346"/>
      <c r="XN5" s="346"/>
      <c r="XO5" s="346"/>
      <c r="XP5" s="346"/>
      <c r="XQ5" s="346"/>
      <c r="XR5" s="346"/>
      <c r="XS5" s="346"/>
      <c r="XT5" s="346"/>
      <c r="XU5" s="346"/>
      <c r="XV5" s="346"/>
      <c r="XW5" s="346"/>
      <c r="XX5" s="346"/>
      <c r="XY5" s="346"/>
      <c r="XZ5" s="346"/>
      <c r="YA5" s="346"/>
      <c r="YB5" s="346"/>
      <c r="YC5" s="346"/>
      <c r="YD5" s="346"/>
      <c r="YE5" s="346"/>
      <c r="YF5" s="346"/>
      <c r="YG5" s="346"/>
      <c r="YH5" s="346"/>
      <c r="YI5" s="346"/>
      <c r="YJ5" s="346"/>
      <c r="YK5" s="346"/>
      <c r="YL5" s="346"/>
      <c r="YM5" s="346"/>
      <c r="YN5" s="346"/>
      <c r="YO5" s="346"/>
      <c r="YP5" s="346"/>
      <c r="YQ5" s="346"/>
      <c r="YR5" s="346"/>
      <c r="YS5" s="346"/>
      <c r="YT5" s="346"/>
      <c r="YU5" s="346"/>
      <c r="YV5" s="346"/>
      <c r="YW5" s="346"/>
      <c r="YX5" s="346"/>
    </row>
    <row r="6" spans="1:674" s="118" customFormat="1" ht="11.25" customHeight="1" x14ac:dyDescent="0.2">
      <c r="A6" s="407"/>
      <c r="B6" s="349" t="s">
        <v>127</v>
      </c>
      <c r="C6" s="351">
        <v>2.5600000000000001E-2</v>
      </c>
      <c r="D6" s="351">
        <v>2.6100000000000002E-2</v>
      </c>
      <c r="E6" s="351">
        <v>2.6100000000000002E-2</v>
      </c>
      <c r="F6" s="351">
        <v>2.5000000000000001E-2</v>
      </c>
      <c r="G6" s="351">
        <v>2.47E-2</v>
      </c>
      <c r="H6" s="351">
        <v>2.5399999999999999E-2</v>
      </c>
      <c r="I6" s="351">
        <v>2.5700000000000001E-2</v>
      </c>
      <c r="J6" s="351">
        <v>2.52E-2</v>
      </c>
      <c r="K6" s="351">
        <v>2.53E-2</v>
      </c>
      <c r="L6" s="351">
        <v>2.5399999999999999E-2</v>
      </c>
      <c r="M6" s="351">
        <v>2.5600000000000001E-2</v>
      </c>
      <c r="N6" s="351">
        <v>2.5600000000000001E-2</v>
      </c>
      <c r="O6" s="351">
        <v>2.5399999999999999E-2</v>
      </c>
      <c r="P6" s="351">
        <v>2.5100000000000001E-2</v>
      </c>
      <c r="Q6" s="351">
        <v>2.4792000000000002E-2</v>
      </c>
      <c r="R6" s="351">
        <v>2.2946000000000001E-2</v>
      </c>
      <c r="S6" s="351">
        <v>2.1881999999999999E-2</v>
      </c>
      <c r="T6" s="351">
        <v>2.1405E-2</v>
      </c>
      <c r="U6" s="351">
        <v>2.1114999999999998E-2</v>
      </c>
      <c r="V6" s="351">
        <v>2.0919E-2</v>
      </c>
      <c r="W6" s="351">
        <v>2.0867E-2</v>
      </c>
      <c r="X6" s="351">
        <v>2.0688999999999999E-2</v>
      </c>
      <c r="Y6" s="351">
        <v>2.07E-2</v>
      </c>
      <c r="Z6" s="351">
        <v>2.0730999999999999E-2</v>
      </c>
      <c r="AA6" s="351">
        <v>2.1233999999999999E-2</v>
      </c>
      <c r="AB6" s="351">
        <v>2.1713E-2</v>
      </c>
      <c r="AC6" s="351">
        <v>2.2963000000000001E-2</v>
      </c>
      <c r="AD6" s="351">
        <v>3.1411000000000001E-2</v>
      </c>
      <c r="AE6" s="351">
        <v>3.2999000000000001E-2</v>
      </c>
      <c r="AF6" s="351">
        <v>3.4181999999999997E-2</v>
      </c>
      <c r="AG6" s="350"/>
      <c r="AH6" s="350"/>
      <c r="AI6" s="350"/>
      <c r="AJ6" s="350"/>
      <c r="AK6" s="350"/>
      <c r="AL6" s="350"/>
      <c r="AM6" s="350"/>
      <c r="AN6" s="350"/>
      <c r="AO6" s="350"/>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c r="HR6" s="346"/>
      <c r="HS6" s="346"/>
      <c r="HT6" s="346"/>
      <c r="HU6" s="346"/>
      <c r="HV6" s="346"/>
      <c r="HW6" s="346"/>
      <c r="HX6" s="346"/>
      <c r="HY6" s="346"/>
      <c r="HZ6" s="346"/>
      <c r="IA6" s="346"/>
      <c r="IB6" s="346"/>
      <c r="IC6" s="346"/>
      <c r="ID6" s="346"/>
      <c r="IE6" s="346"/>
      <c r="IF6" s="346"/>
      <c r="IG6" s="346"/>
      <c r="IH6" s="346"/>
      <c r="II6" s="346"/>
      <c r="IJ6" s="346"/>
      <c r="IK6" s="346"/>
      <c r="IL6" s="346"/>
      <c r="IM6" s="346"/>
      <c r="IN6" s="346"/>
      <c r="IO6" s="346"/>
      <c r="IP6" s="346"/>
      <c r="IQ6" s="346"/>
      <c r="IR6" s="346"/>
      <c r="IS6" s="346"/>
      <c r="IT6" s="346"/>
      <c r="IU6" s="346"/>
      <c r="IV6" s="346"/>
      <c r="IW6" s="346"/>
      <c r="IX6" s="346"/>
      <c r="IY6" s="346"/>
      <c r="IZ6" s="346"/>
      <c r="JA6" s="346"/>
      <c r="JB6" s="346"/>
      <c r="JC6" s="346"/>
      <c r="JD6" s="346"/>
      <c r="JE6" s="346"/>
      <c r="JF6" s="346"/>
      <c r="JG6" s="346"/>
      <c r="JH6" s="346"/>
      <c r="JI6" s="346"/>
      <c r="JJ6" s="346"/>
      <c r="JK6" s="346"/>
      <c r="JL6" s="346"/>
      <c r="JM6" s="346"/>
      <c r="JN6" s="346"/>
      <c r="JO6" s="346"/>
      <c r="JP6" s="346"/>
      <c r="JQ6" s="346"/>
      <c r="JR6" s="346"/>
      <c r="JS6" s="346"/>
      <c r="JT6" s="346"/>
      <c r="JU6" s="346"/>
      <c r="JV6" s="346"/>
      <c r="JW6" s="346"/>
      <c r="JX6" s="346"/>
      <c r="JY6" s="346"/>
      <c r="JZ6" s="346"/>
      <c r="KA6" s="346"/>
      <c r="KB6" s="346"/>
      <c r="KC6" s="346"/>
      <c r="KD6" s="346"/>
      <c r="KE6" s="346"/>
      <c r="KF6" s="346"/>
      <c r="KG6" s="346"/>
      <c r="KH6" s="346"/>
      <c r="KI6" s="346"/>
      <c r="KJ6" s="346"/>
      <c r="KK6" s="346"/>
      <c r="KL6" s="346"/>
      <c r="KM6" s="346"/>
      <c r="KN6" s="346"/>
      <c r="KO6" s="346"/>
      <c r="KP6" s="346"/>
      <c r="KQ6" s="346"/>
      <c r="KR6" s="346"/>
      <c r="KS6" s="346"/>
      <c r="KT6" s="346"/>
      <c r="KU6" s="346"/>
      <c r="KV6" s="346"/>
      <c r="KW6" s="346"/>
      <c r="KX6" s="346"/>
      <c r="KY6" s="346"/>
      <c r="KZ6" s="346"/>
      <c r="LA6" s="346"/>
      <c r="LB6" s="346"/>
      <c r="LC6" s="346"/>
      <c r="LD6" s="346"/>
      <c r="LE6" s="346"/>
      <c r="LF6" s="346"/>
      <c r="LG6" s="346"/>
      <c r="LH6" s="346"/>
      <c r="LI6" s="346"/>
      <c r="LJ6" s="346"/>
      <c r="LK6" s="346"/>
      <c r="LL6" s="346"/>
      <c r="LM6" s="346"/>
      <c r="LN6" s="346"/>
      <c r="LO6" s="346"/>
      <c r="LP6" s="346"/>
      <c r="LQ6" s="346"/>
      <c r="LR6" s="346"/>
      <c r="LS6" s="346"/>
      <c r="LT6" s="346"/>
      <c r="LU6" s="346"/>
      <c r="LV6" s="346"/>
      <c r="LW6" s="346"/>
      <c r="LX6" s="346"/>
      <c r="LY6" s="346"/>
      <c r="LZ6" s="346"/>
      <c r="MA6" s="346"/>
      <c r="MB6" s="346"/>
      <c r="MC6" s="346"/>
      <c r="MD6" s="346"/>
      <c r="ME6" s="346"/>
      <c r="MF6" s="346"/>
      <c r="MG6" s="346"/>
      <c r="MH6" s="346"/>
      <c r="MI6" s="346"/>
      <c r="MJ6" s="346"/>
      <c r="MK6" s="346"/>
      <c r="ML6" s="346"/>
      <c r="MM6" s="346"/>
      <c r="MN6" s="346"/>
      <c r="MO6" s="346"/>
      <c r="MP6" s="346"/>
      <c r="MQ6" s="346"/>
      <c r="MR6" s="346"/>
      <c r="MS6" s="346"/>
      <c r="MT6" s="346"/>
      <c r="MU6" s="346"/>
      <c r="MV6" s="346"/>
      <c r="MW6" s="346"/>
      <c r="MX6" s="346"/>
      <c r="MY6" s="346"/>
      <c r="MZ6" s="346"/>
      <c r="NA6" s="346"/>
      <c r="NB6" s="346"/>
      <c r="NC6" s="346"/>
      <c r="ND6" s="346"/>
      <c r="NE6" s="346"/>
      <c r="NF6" s="346"/>
      <c r="NG6" s="346"/>
      <c r="NH6" s="346"/>
      <c r="NI6" s="346"/>
      <c r="NJ6" s="346"/>
      <c r="NK6" s="346"/>
      <c r="NL6" s="346"/>
      <c r="NM6" s="346"/>
      <c r="NN6" s="346"/>
      <c r="NO6" s="346"/>
      <c r="NP6" s="346"/>
      <c r="NQ6" s="346"/>
      <c r="NR6" s="346"/>
      <c r="NS6" s="346"/>
      <c r="NT6" s="346"/>
      <c r="NU6" s="346"/>
      <c r="NV6" s="346"/>
      <c r="NW6" s="346"/>
      <c r="NX6" s="346"/>
      <c r="NY6" s="346"/>
      <c r="NZ6" s="346"/>
      <c r="OA6" s="346"/>
      <c r="OB6" s="346"/>
      <c r="OC6" s="346"/>
      <c r="OD6" s="346"/>
      <c r="OE6" s="346"/>
      <c r="OF6" s="346"/>
      <c r="OG6" s="346"/>
      <c r="OH6" s="346"/>
      <c r="OI6" s="346"/>
      <c r="OJ6" s="346"/>
      <c r="OK6" s="346"/>
      <c r="OL6" s="346"/>
      <c r="OM6" s="346"/>
      <c r="ON6" s="346"/>
      <c r="OO6" s="346"/>
      <c r="OP6" s="346"/>
      <c r="OQ6" s="346"/>
      <c r="OR6" s="346"/>
      <c r="OS6" s="346"/>
      <c r="OT6" s="346"/>
      <c r="OU6" s="346"/>
      <c r="OV6" s="346"/>
      <c r="OW6" s="346"/>
      <c r="OX6" s="346"/>
      <c r="OY6" s="346"/>
      <c r="OZ6" s="346"/>
      <c r="PA6" s="346"/>
      <c r="PB6" s="346"/>
      <c r="PC6" s="346"/>
      <c r="PD6" s="346"/>
      <c r="PE6" s="346"/>
      <c r="PF6" s="346"/>
      <c r="PG6" s="346"/>
      <c r="PH6" s="346"/>
      <c r="PI6" s="346"/>
      <c r="PJ6" s="346"/>
      <c r="PK6" s="346"/>
      <c r="PL6" s="346"/>
      <c r="PM6" s="346"/>
      <c r="PN6" s="346"/>
      <c r="PO6" s="346"/>
      <c r="PP6" s="346"/>
      <c r="PQ6" s="346"/>
      <c r="PR6" s="346"/>
      <c r="PS6" s="346"/>
      <c r="PT6" s="346"/>
      <c r="PU6" s="346"/>
      <c r="PV6" s="346"/>
      <c r="PW6" s="346"/>
      <c r="PX6" s="346"/>
      <c r="PY6" s="346"/>
      <c r="PZ6" s="346"/>
      <c r="QA6" s="346"/>
      <c r="QB6" s="346"/>
      <c r="QC6" s="346"/>
      <c r="QD6" s="346"/>
      <c r="QE6" s="346"/>
      <c r="QF6" s="346"/>
      <c r="QG6" s="346"/>
      <c r="QH6" s="346"/>
      <c r="QI6" s="346"/>
      <c r="QJ6" s="346"/>
      <c r="QK6" s="346"/>
      <c r="QL6" s="346"/>
      <c r="QM6" s="346"/>
      <c r="QN6" s="346"/>
      <c r="QO6" s="346"/>
      <c r="QP6" s="346"/>
      <c r="QQ6" s="346"/>
      <c r="QR6" s="346"/>
      <c r="QS6" s="346"/>
      <c r="QT6" s="346"/>
      <c r="QU6" s="346"/>
      <c r="QV6" s="346"/>
      <c r="QW6" s="346"/>
      <c r="QX6" s="346"/>
      <c r="QY6" s="346"/>
      <c r="QZ6" s="346"/>
      <c r="RA6" s="346"/>
      <c r="RB6" s="346"/>
      <c r="RC6" s="346"/>
      <c r="RD6" s="346"/>
      <c r="RE6" s="346"/>
      <c r="RF6" s="346"/>
      <c r="RG6" s="346"/>
      <c r="RH6" s="346"/>
      <c r="RI6" s="346"/>
      <c r="RJ6" s="346"/>
      <c r="RK6" s="346"/>
      <c r="RL6" s="346"/>
      <c r="RM6" s="346"/>
      <c r="RN6" s="346"/>
      <c r="RO6" s="346"/>
      <c r="RP6" s="346"/>
      <c r="RQ6" s="346"/>
      <c r="RR6" s="346"/>
      <c r="RS6" s="346"/>
      <c r="RT6" s="346"/>
      <c r="RU6" s="346"/>
      <c r="RV6" s="346"/>
      <c r="RW6" s="346"/>
      <c r="RX6" s="346"/>
      <c r="RY6" s="346"/>
      <c r="RZ6" s="346"/>
      <c r="SA6" s="346"/>
      <c r="SB6" s="346"/>
      <c r="SC6" s="346"/>
      <c r="SD6" s="346"/>
      <c r="SE6" s="346"/>
      <c r="SF6" s="346"/>
      <c r="SG6" s="346"/>
      <c r="SH6" s="346"/>
      <c r="SI6" s="346"/>
      <c r="SJ6" s="346"/>
      <c r="SK6" s="346"/>
      <c r="SL6" s="346"/>
      <c r="SM6" s="346"/>
      <c r="SN6" s="346"/>
      <c r="SO6" s="346"/>
      <c r="SP6" s="346"/>
      <c r="SQ6" s="346"/>
      <c r="SR6" s="346"/>
      <c r="SS6" s="346"/>
      <c r="ST6" s="346"/>
      <c r="SU6" s="346"/>
      <c r="SV6" s="346"/>
      <c r="SW6" s="346"/>
      <c r="SX6" s="346"/>
      <c r="SY6" s="346"/>
      <c r="SZ6" s="346"/>
      <c r="TA6" s="346"/>
      <c r="TB6" s="346"/>
      <c r="TC6" s="346"/>
      <c r="TD6" s="346"/>
      <c r="TE6" s="346"/>
      <c r="TF6" s="346"/>
      <c r="TG6" s="346"/>
      <c r="TH6" s="346"/>
      <c r="TI6" s="346"/>
      <c r="TJ6" s="346"/>
      <c r="TK6" s="346"/>
      <c r="TL6" s="346"/>
      <c r="TM6" s="346"/>
      <c r="TN6" s="346"/>
      <c r="TO6" s="346"/>
      <c r="TP6" s="346"/>
      <c r="TQ6" s="346"/>
      <c r="TR6" s="346"/>
      <c r="TS6" s="346"/>
      <c r="TT6" s="346"/>
      <c r="TU6" s="346"/>
      <c r="TV6" s="346"/>
      <c r="TW6" s="346"/>
      <c r="TX6" s="346"/>
      <c r="TY6" s="346"/>
      <c r="TZ6" s="346"/>
      <c r="UA6" s="346"/>
      <c r="UB6" s="346"/>
      <c r="UC6" s="346"/>
      <c r="UD6" s="346"/>
      <c r="UE6" s="346"/>
      <c r="UF6" s="346"/>
      <c r="UG6" s="346"/>
      <c r="UH6" s="346"/>
      <c r="UI6" s="346"/>
      <c r="UJ6" s="346"/>
      <c r="UK6" s="346"/>
      <c r="UL6" s="346"/>
      <c r="UM6" s="346"/>
      <c r="UN6" s="346"/>
      <c r="UO6" s="346"/>
      <c r="UP6" s="346"/>
      <c r="UQ6" s="346"/>
      <c r="UR6" s="346"/>
      <c r="US6" s="346"/>
      <c r="UT6" s="346"/>
      <c r="UU6" s="346"/>
      <c r="UV6" s="346"/>
      <c r="UW6" s="346"/>
      <c r="UX6" s="346"/>
      <c r="UY6" s="346"/>
      <c r="UZ6" s="346"/>
      <c r="VA6" s="346"/>
      <c r="VB6" s="346"/>
      <c r="VC6" s="346"/>
      <c r="VD6" s="346"/>
      <c r="VE6" s="346"/>
      <c r="VF6" s="346"/>
      <c r="VG6" s="346"/>
      <c r="VH6" s="346"/>
      <c r="VI6" s="346"/>
      <c r="VJ6" s="346"/>
      <c r="VK6" s="346"/>
      <c r="VL6" s="346"/>
      <c r="VM6" s="346"/>
      <c r="VN6" s="346"/>
      <c r="VO6" s="346"/>
      <c r="VP6" s="346"/>
      <c r="VQ6" s="346"/>
      <c r="VR6" s="346"/>
      <c r="VS6" s="346"/>
      <c r="VT6" s="346"/>
      <c r="VU6" s="346"/>
      <c r="VV6" s="346"/>
      <c r="VW6" s="346"/>
      <c r="VX6" s="346"/>
      <c r="VY6" s="346"/>
      <c r="VZ6" s="346"/>
      <c r="WA6" s="346"/>
      <c r="WB6" s="346"/>
      <c r="WC6" s="346"/>
      <c r="WD6" s="346"/>
      <c r="WE6" s="346"/>
      <c r="WF6" s="346"/>
      <c r="WG6" s="346"/>
      <c r="WH6" s="346"/>
      <c r="WI6" s="346"/>
      <c r="WJ6" s="346"/>
      <c r="WK6" s="346"/>
      <c r="WL6" s="346"/>
      <c r="WM6" s="346"/>
      <c r="WN6" s="346"/>
      <c r="WO6" s="346"/>
      <c r="WP6" s="346"/>
      <c r="WQ6" s="346"/>
      <c r="WR6" s="346"/>
      <c r="WS6" s="346"/>
      <c r="WT6" s="346"/>
      <c r="WU6" s="346"/>
      <c r="WV6" s="346"/>
      <c r="WW6" s="346"/>
      <c r="WX6" s="346"/>
      <c r="WY6" s="346"/>
      <c r="WZ6" s="346"/>
      <c r="XA6" s="346"/>
      <c r="XB6" s="346"/>
      <c r="XC6" s="346"/>
      <c r="XD6" s="346"/>
      <c r="XE6" s="346"/>
      <c r="XF6" s="346"/>
      <c r="XG6" s="346"/>
      <c r="XH6" s="346"/>
      <c r="XI6" s="346"/>
      <c r="XJ6" s="346"/>
      <c r="XK6" s="346"/>
      <c r="XL6" s="346"/>
      <c r="XM6" s="346"/>
      <c r="XN6" s="346"/>
      <c r="XO6" s="346"/>
      <c r="XP6" s="346"/>
      <c r="XQ6" s="346"/>
      <c r="XR6" s="346"/>
      <c r="XS6" s="346"/>
      <c r="XT6" s="346"/>
      <c r="XU6" s="346"/>
      <c r="XV6" s="346"/>
      <c r="XW6" s="346"/>
      <c r="XX6" s="346"/>
      <c r="XY6" s="346"/>
      <c r="XZ6" s="346"/>
      <c r="YA6" s="346"/>
      <c r="YB6" s="346"/>
      <c r="YC6" s="346"/>
      <c r="YD6" s="346"/>
      <c r="YE6" s="346"/>
      <c r="YF6" s="346"/>
      <c r="YG6" s="346"/>
      <c r="YH6" s="346"/>
      <c r="YI6" s="346"/>
      <c r="YJ6" s="346"/>
      <c r="YK6" s="346"/>
      <c r="YL6" s="346"/>
      <c r="YM6" s="346"/>
      <c r="YN6" s="346"/>
      <c r="YO6" s="346"/>
      <c r="YP6" s="346"/>
      <c r="YQ6" s="346"/>
      <c r="YR6" s="346"/>
      <c r="YS6" s="346"/>
      <c r="YT6" s="346"/>
      <c r="YU6" s="346"/>
      <c r="YV6" s="346"/>
      <c r="YW6" s="346"/>
      <c r="YX6" s="346"/>
    </row>
    <row r="7" spans="1:674" s="118" customFormat="1" ht="11.25" customHeight="1" x14ac:dyDescent="0.2">
      <c r="A7" s="407"/>
      <c r="B7" s="349" t="s">
        <v>128</v>
      </c>
      <c r="C7" s="350">
        <v>0.58730000000000004</v>
      </c>
      <c r="D7" s="350">
        <v>0.59889999999999999</v>
      </c>
      <c r="E7" s="350">
        <v>0.60870000000000002</v>
      </c>
      <c r="F7" s="350">
        <v>0.51529999999999998</v>
      </c>
      <c r="G7" s="350">
        <v>0.57679999999999998</v>
      </c>
      <c r="H7" s="350">
        <v>0.56899999999999995</v>
      </c>
      <c r="I7" s="350">
        <v>0.58399999999999996</v>
      </c>
      <c r="J7" s="350">
        <v>0.5323</v>
      </c>
      <c r="K7" s="350">
        <v>0.57589999999999997</v>
      </c>
      <c r="L7" s="350">
        <v>0.57020000000000004</v>
      </c>
      <c r="M7" s="350">
        <v>0.58518999999999999</v>
      </c>
      <c r="N7" s="350">
        <v>0.51830399999999999</v>
      </c>
      <c r="O7" s="350">
        <v>0.55237099999999995</v>
      </c>
      <c r="P7" s="350">
        <v>0.56025000000000003</v>
      </c>
      <c r="Q7" s="350">
        <v>0.58970299999999998</v>
      </c>
      <c r="R7" s="350">
        <v>0.60284499999999996</v>
      </c>
      <c r="S7" s="350">
        <v>0.55702700000000005</v>
      </c>
      <c r="T7" s="350">
        <v>0.56429399999999996</v>
      </c>
      <c r="U7" s="350">
        <v>0.58265599999999995</v>
      </c>
      <c r="V7" s="350">
        <v>0.62685500000000005</v>
      </c>
      <c r="W7" s="350">
        <v>0.59086300000000003</v>
      </c>
      <c r="X7" s="350">
        <v>0.59445400000000004</v>
      </c>
      <c r="Y7" s="350">
        <v>0.62283200000000005</v>
      </c>
      <c r="Z7" s="350">
        <v>0.588584</v>
      </c>
      <c r="AA7" s="350">
        <v>0.61084000000000005</v>
      </c>
      <c r="AB7" s="350">
        <v>0.590055</v>
      </c>
      <c r="AC7" s="350">
        <v>0.57638999999999996</v>
      </c>
      <c r="AD7" s="350">
        <v>0.484099</v>
      </c>
      <c r="AE7" s="350">
        <v>0.47045599999999999</v>
      </c>
      <c r="AF7" s="350">
        <v>0.45159700000000003</v>
      </c>
      <c r="AG7" s="350"/>
      <c r="AH7" s="350"/>
      <c r="AI7" s="350"/>
      <c r="AJ7" s="350"/>
      <c r="AK7" s="350"/>
      <c r="AL7" s="350"/>
      <c r="AM7" s="350"/>
      <c r="AN7" s="350"/>
      <c r="AO7" s="350"/>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c r="HQ7" s="346"/>
      <c r="HR7" s="346"/>
      <c r="HS7" s="346"/>
      <c r="HT7" s="346"/>
      <c r="HU7" s="346"/>
      <c r="HV7" s="346"/>
      <c r="HW7" s="346"/>
      <c r="HX7" s="346"/>
      <c r="HY7" s="346"/>
      <c r="HZ7" s="346"/>
      <c r="IA7" s="346"/>
      <c r="IB7" s="346"/>
      <c r="IC7" s="346"/>
      <c r="ID7" s="346"/>
      <c r="IE7" s="346"/>
      <c r="IF7" s="346"/>
      <c r="IG7" s="346"/>
      <c r="IH7" s="346"/>
      <c r="II7" s="346"/>
      <c r="IJ7" s="346"/>
      <c r="IK7" s="346"/>
      <c r="IL7" s="346"/>
      <c r="IM7" s="346"/>
      <c r="IN7" s="346"/>
      <c r="IO7" s="346"/>
      <c r="IP7" s="346"/>
      <c r="IQ7" s="346"/>
      <c r="IR7" s="346"/>
      <c r="IS7" s="346"/>
      <c r="IT7" s="346"/>
      <c r="IU7" s="346"/>
      <c r="IV7" s="346"/>
      <c r="IW7" s="346"/>
      <c r="IX7" s="346"/>
      <c r="IY7" s="346"/>
      <c r="IZ7" s="346"/>
      <c r="JA7" s="346"/>
      <c r="JB7" s="346"/>
      <c r="JC7" s="346"/>
      <c r="JD7" s="346"/>
      <c r="JE7" s="346"/>
      <c r="JF7" s="346"/>
      <c r="JG7" s="346"/>
      <c r="JH7" s="346"/>
      <c r="JI7" s="346"/>
      <c r="JJ7" s="346"/>
      <c r="JK7" s="346"/>
      <c r="JL7" s="346"/>
      <c r="JM7" s="346"/>
      <c r="JN7" s="346"/>
      <c r="JO7" s="346"/>
      <c r="JP7" s="346"/>
      <c r="JQ7" s="346"/>
      <c r="JR7" s="346"/>
      <c r="JS7" s="346"/>
      <c r="JT7" s="346"/>
      <c r="JU7" s="346"/>
      <c r="JV7" s="346"/>
      <c r="JW7" s="346"/>
      <c r="JX7" s="346"/>
      <c r="JY7" s="346"/>
      <c r="JZ7" s="346"/>
      <c r="KA7" s="346"/>
      <c r="KB7" s="346"/>
      <c r="KC7" s="346"/>
      <c r="KD7" s="346"/>
      <c r="KE7" s="346"/>
      <c r="KF7" s="346"/>
      <c r="KG7" s="346"/>
      <c r="KH7" s="346"/>
      <c r="KI7" s="346"/>
      <c r="KJ7" s="346"/>
      <c r="KK7" s="346"/>
      <c r="KL7" s="346"/>
      <c r="KM7" s="346"/>
      <c r="KN7" s="346"/>
      <c r="KO7" s="346"/>
      <c r="KP7" s="346"/>
      <c r="KQ7" s="346"/>
      <c r="KR7" s="346"/>
      <c r="KS7" s="346"/>
      <c r="KT7" s="346"/>
      <c r="KU7" s="346"/>
      <c r="KV7" s="346"/>
      <c r="KW7" s="346"/>
      <c r="KX7" s="346"/>
      <c r="KY7" s="346"/>
      <c r="KZ7" s="346"/>
      <c r="LA7" s="346"/>
      <c r="LB7" s="346"/>
      <c r="LC7" s="346"/>
      <c r="LD7" s="346"/>
      <c r="LE7" s="346"/>
      <c r="LF7" s="346"/>
      <c r="LG7" s="346"/>
      <c r="LH7" s="346"/>
      <c r="LI7" s="346"/>
      <c r="LJ7" s="346"/>
      <c r="LK7" s="346"/>
      <c r="LL7" s="346"/>
      <c r="LM7" s="346"/>
      <c r="LN7" s="346"/>
      <c r="LO7" s="346"/>
      <c r="LP7" s="346"/>
      <c r="LQ7" s="346"/>
      <c r="LR7" s="346"/>
      <c r="LS7" s="346"/>
      <c r="LT7" s="346"/>
      <c r="LU7" s="346"/>
      <c r="LV7" s="346"/>
      <c r="LW7" s="346"/>
      <c r="LX7" s="346"/>
      <c r="LY7" s="346"/>
      <c r="LZ7" s="346"/>
      <c r="MA7" s="346"/>
      <c r="MB7" s="346"/>
      <c r="MC7" s="346"/>
      <c r="MD7" s="346"/>
      <c r="ME7" s="346"/>
      <c r="MF7" s="346"/>
      <c r="MG7" s="346"/>
      <c r="MH7" s="346"/>
      <c r="MI7" s="346"/>
      <c r="MJ7" s="346"/>
      <c r="MK7" s="346"/>
      <c r="ML7" s="346"/>
      <c r="MM7" s="346"/>
      <c r="MN7" s="346"/>
      <c r="MO7" s="346"/>
      <c r="MP7" s="346"/>
      <c r="MQ7" s="346"/>
      <c r="MR7" s="346"/>
      <c r="MS7" s="346"/>
      <c r="MT7" s="346"/>
      <c r="MU7" s="346"/>
      <c r="MV7" s="346"/>
      <c r="MW7" s="346"/>
      <c r="MX7" s="346"/>
      <c r="MY7" s="346"/>
      <c r="MZ7" s="346"/>
      <c r="NA7" s="346"/>
      <c r="NB7" s="346"/>
      <c r="NC7" s="346"/>
      <c r="ND7" s="346"/>
      <c r="NE7" s="346"/>
      <c r="NF7" s="346"/>
      <c r="NG7" s="346"/>
      <c r="NH7" s="346"/>
      <c r="NI7" s="346"/>
      <c r="NJ7" s="346"/>
      <c r="NK7" s="346"/>
      <c r="NL7" s="346"/>
      <c r="NM7" s="346"/>
      <c r="NN7" s="346"/>
      <c r="NO7" s="346"/>
      <c r="NP7" s="346"/>
      <c r="NQ7" s="346"/>
      <c r="NR7" s="346"/>
      <c r="NS7" s="346"/>
      <c r="NT7" s="346"/>
      <c r="NU7" s="346"/>
      <c r="NV7" s="346"/>
      <c r="NW7" s="346"/>
      <c r="NX7" s="346"/>
      <c r="NY7" s="346"/>
      <c r="NZ7" s="346"/>
      <c r="OA7" s="346"/>
      <c r="OB7" s="346"/>
      <c r="OC7" s="346"/>
      <c r="OD7" s="346"/>
      <c r="OE7" s="346"/>
      <c r="OF7" s="346"/>
      <c r="OG7" s="346"/>
      <c r="OH7" s="346"/>
      <c r="OI7" s="346"/>
      <c r="OJ7" s="346"/>
      <c r="OK7" s="346"/>
      <c r="OL7" s="346"/>
      <c r="OM7" s="346"/>
      <c r="ON7" s="346"/>
      <c r="OO7" s="346"/>
      <c r="OP7" s="346"/>
      <c r="OQ7" s="346"/>
      <c r="OR7" s="346"/>
      <c r="OS7" s="346"/>
      <c r="OT7" s="346"/>
      <c r="OU7" s="346"/>
      <c r="OV7" s="346"/>
      <c r="OW7" s="346"/>
      <c r="OX7" s="346"/>
      <c r="OY7" s="346"/>
      <c r="OZ7" s="346"/>
      <c r="PA7" s="346"/>
      <c r="PB7" s="346"/>
      <c r="PC7" s="346"/>
      <c r="PD7" s="346"/>
      <c r="PE7" s="346"/>
      <c r="PF7" s="346"/>
      <c r="PG7" s="346"/>
      <c r="PH7" s="346"/>
      <c r="PI7" s="346"/>
      <c r="PJ7" s="346"/>
      <c r="PK7" s="346"/>
      <c r="PL7" s="346"/>
      <c r="PM7" s="346"/>
      <c r="PN7" s="346"/>
      <c r="PO7" s="346"/>
      <c r="PP7" s="346"/>
      <c r="PQ7" s="346"/>
      <c r="PR7" s="346"/>
      <c r="PS7" s="346"/>
      <c r="PT7" s="346"/>
      <c r="PU7" s="346"/>
      <c r="PV7" s="346"/>
      <c r="PW7" s="346"/>
      <c r="PX7" s="346"/>
      <c r="PY7" s="346"/>
      <c r="PZ7" s="346"/>
      <c r="QA7" s="346"/>
      <c r="QB7" s="346"/>
      <c r="QC7" s="346"/>
      <c r="QD7" s="346"/>
      <c r="QE7" s="346"/>
      <c r="QF7" s="346"/>
      <c r="QG7" s="346"/>
      <c r="QH7" s="346"/>
      <c r="QI7" s="346"/>
      <c r="QJ7" s="346"/>
      <c r="QK7" s="346"/>
      <c r="QL7" s="346"/>
      <c r="QM7" s="346"/>
      <c r="QN7" s="346"/>
      <c r="QO7" s="346"/>
      <c r="QP7" s="346"/>
      <c r="QQ7" s="346"/>
      <c r="QR7" s="346"/>
      <c r="QS7" s="346"/>
      <c r="QT7" s="346"/>
      <c r="QU7" s="346"/>
      <c r="QV7" s="346"/>
      <c r="QW7" s="346"/>
      <c r="QX7" s="346"/>
      <c r="QY7" s="346"/>
      <c r="QZ7" s="346"/>
      <c r="RA7" s="346"/>
      <c r="RB7" s="346"/>
      <c r="RC7" s="346"/>
      <c r="RD7" s="346"/>
      <c r="RE7" s="346"/>
      <c r="RF7" s="346"/>
      <c r="RG7" s="346"/>
      <c r="RH7" s="346"/>
      <c r="RI7" s="346"/>
      <c r="RJ7" s="346"/>
      <c r="RK7" s="346"/>
      <c r="RL7" s="346"/>
      <c r="RM7" s="346"/>
      <c r="RN7" s="346"/>
      <c r="RO7" s="346"/>
      <c r="RP7" s="346"/>
      <c r="RQ7" s="346"/>
      <c r="RR7" s="346"/>
      <c r="RS7" s="346"/>
      <c r="RT7" s="346"/>
      <c r="RU7" s="346"/>
      <c r="RV7" s="346"/>
      <c r="RW7" s="346"/>
      <c r="RX7" s="346"/>
      <c r="RY7" s="346"/>
      <c r="RZ7" s="346"/>
      <c r="SA7" s="346"/>
      <c r="SB7" s="346"/>
      <c r="SC7" s="346"/>
      <c r="SD7" s="346"/>
      <c r="SE7" s="346"/>
      <c r="SF7" s="346"/>
      <c r="SG7" s="346"/>
      <c r="SH7" s="346"/>
      <c r="SI7" s="346"/>
      <c r="SJ7" s="346"/>
      <c r="SK7" s="346"/>
      <c r="SL7" s="346"/>
      <c r="SM7" s="346"/>
      <c r="SN7" s="346"/>
      <c r="SO7" s="346"/>
      <c r="SP7" s="346"/>
      <c r="SQ7" s="346"/>
      <c r="SR7" s="346"/>
      <c r="SS7" s="346"/>
      <c r="ST7" s="346"/>
      <c r="SU7" s="346"/>
      <c r="SV7" s="346"/>
      <c r="SW7" s="346"/>
      <c r="SX7" s="346"/>
      <c r="SY7" s="346"/>
      <c r="SZ7" s="346"/>
      <c r="TA7" s="346"/>
      <c r="TB7" s="346"/>
      <c r="TC7" s="346"/>
      <c r="TD7" s="346"/>
      <c r="TE7" s="346"/>
      <c r="TF7" s="346"/>
      <c r="TG7" s="346"/>
      <c r="TH7" s="346"/>
      <c r="TI7" s="346"/>
      <c r="TJ7" s="346"/>
      <c r="TK7" s="346"/>
      <c r="TL7" s="346"/>
      <c r="TM7" s="346"/>
      <c r="TN7" s="346"/>
      <c r="TO7" s="346"/>
      <c r="TP7" s="346"/>
      <c r="TQ7" s="346"/>
      <c r="TR7" s="346"/>
      <c r="TS7" s="346"/>
      <c r="TT7" s="346"/>
      <c r="TU7" s="346"/>
      <c r="TV7" s="346"/>
      <c r="TW7" s="346"/>
      <c r="TX7" s="346"/>
      <c r="TY7" s="346"/>
      <c r="TZ7" s="346"/>
      <c r="UA7" s="346"/>
      <c r="UB7" s="346"/>
      <c r="UC7" s="346"/>
      <c r="UD7" s="346"/>
      <c r="UE7" s="346"/>
      <c r="UF7" s="346"/>
      <c r="UG7" s="346"/>
      <c r="UH7" s="346"/>
      <c r="UI7" s="346"/>
      <c r="UJ7" s="346"/>
      <c r="UK7" s="346"/>
      <c r="UL7" s="346"/>
      <c r="UM7" s="346"/>
      <c r="UN7" s="346"/>
      <c r="UO7" s="346"/>
      <c r="UP7" s="346"/>
      <c r="UQ7" s="346"/>
      <c r="UR7" s="346"/>
      <c r="US7" s="346"/>
      <c r="UT7" s="346"/>
      <c r="UU7" s="346"/>
      <c r="UV7" s="346"/>
      <c r="UW7" s="346"/>
      <c r="UX7" s="346"/>
      <c r="UY7" s="346"/>
      <c r="UZ7" s="346"/>
      <c r="VA7" s="346"/>
      <c r="VB7" s="346"/>
      <c r="VC7" s="346"/>
      <c r="VD7" s="346"/>
      <c r="VE7" s="346"/>
      <c r="VF7" s="346"/>
      <c r="VG7" s="346"/>
      <c r="VH7" s="346"/>
      <c r="VI7" s="346"/>
      <c r="VJ7" s="346"/>
      <c r="VK7" s="346"/>
      <c r="VL7" s="346"/>
      <c r="VM7" s="346"/>
      <c r="VN7" s="346"/>
      <c r="VO7" s="346"/>
      <c r="VP7" s="346"/>
      <c r="VQ7" s="346"/>
      <c r="VR7" s="346"/>
      <c r="VS7" s="346"/>
      <c r="VT7" s="346"/>
      <c r="VU7" s="346"/>
      <c r="VV7" s="346"/>
      <c r="VW7" s="346"/>
      <c r="VX7" s="346"/>
      <c r="VY7" s="346"/>
      <c r="VZ7" s="346"/>
      <c r="WA7" s="346"/>
      <c r="WB7" s="346"/>
      <c r="WC7" s="346"/>
      <c r="WD7" s="346"/>
      <c r="WE7" s="346"/>
      <c r="WF7" s="346"/>
      <c r="WG7" s="346"/>
      <c r="WH7" s="346"/>
      <c r="WI7" s="346"/>
      <c r="WJ7" s="346"/>
      <c r="WK7" s="346"/>
      <c r="WL7" s="346"/>
      <c r="WM7" s="346"/>
      <c r="WN7" s="346"/>
      <c r="WO7" s="346"/>
      <c r="WP7" s="346"/>
      <c r="WQ7" s="346"/>
      <c r="WR7" s="346"/>
      <c r="WS7" s="346"/>
      <c r="WT7" s="346"/>
      <c r="WU7" s="346"/>
      <c r="WV7" s="346"/>
      <c r="WW7" s="346"/>
      <c r="WX7" s="346"/>
      <c r="WY7" s="346"/>
      <c r="WZ7" s="346"/>
      <c r="XA7" s="346"/>
      <c r="XB7" s="346"/>
      <c r="XC7" s="346"/>
      <c r="XD7" s="346"/>
      <c r="XE7" s="346"/>
      <c r="XF7" s="346"/>
      <c r="XG7" s="346"/>
      <c r="XH7" s="346"/>
      <c r="XI7" s="346"/>
      <c r="XJ7" s="346"/>
      <c r="XK7" s="346"/>
      <c r="XL7" s="346"/>
      <c r="XM7" s="346"/>
      <c r="XN7" s="346"/>
      <c r="XO7" s="346"/>
      <c r="XP7" s="346"/>
      <c r="XQ7" s="346"/>
      <c r="XR7" s="346"/>
      <c r="XS7" s="346"/>
      <c r="XT7" s="346"/>
      <c r="XU7" s="346"/>
      <c r="XV7" s="346"/>
      <c r="XW7" s="346"/>
      <c r="XX7" s="346"/>
      <c r="XY7" s="346"/>
      <c r="XZ7" s="346"/>
      <c r="YA7" s="346"/>
      <c r="YB7" s="346"/>
      <c r="YC7" s="346"/>
      <c r="YD7" s="346"/>
      <c r="YE7" s="346"/>
      <c r="YF7" s="346"/>
      <c r="YG7" s="346"/>
      <c r="YH7" s="346"/>
      <c r="YI7" s="346"/>
      <c r="YJ7" s="346"/>
      <c r="YK7" s="346"/>
      <c r="YL7" s="346"/>
      <c r="YM7" s="346"/>
      <c r="YN7" s="346"/>
      <c r="YO7" s="346"/>
      <c r="YP7" s="346"/>
      <c r="YQ7" s="346"/>
      <c r="YR7" s="346"/>
      <c r="YS7" s="346"/>
      <c r="YT7" s="346"/>
      <c r="YU7" s="346"/>
      <c r="YV7" s="346"/>
      <c r="YW7" s="346"/>
      <c r="YX7" s="346"/>
    </row>
    <row r="8" spans="1:674" s="118" customFormat="1" ht="11.25" customHeight="1" x14ac:dyDescent="0.2">
      <c r="A8" s="407"/>
      <c r="B8" s="349" t="s">
        <v>129</v>
      </c>
      <c r="C8" s="353">
        <v>47.731000000000002</v>
      </c>
      <c r="D8" s="353">
        <v>42.994300000000003</v>
      </c>
      <c r="E8" s="353">
        <v>38</v>
      </c>
      <c r="F8" s="353">
        <v>-145.46299999999999</v>
      </c>
      <c r="G8" s="353">
        <v>-80.088999999999999</v>
      </c>
      <c r="H8" s="353">
        <v>-70.387500000000003</v>
      </c>
      <c r="I8" s="353">
        <v>-62.418399999999998</v>
      </c>
      <c r="J8" s="353">
        <v>-19.890799999999999</v>
      </c>
      <c r="K8" s="353">
        <v>-46.384799999999998</v>
      </c>
      <c r="L8" s="353">
        <v>-44.794499999999999</v>
      </c>
      <c r="M8" s="353">
        <v>-42.907499999999999</v>
      </c>
      <c r="N8" s="353">
        <v>-22.6615</v>
      </c>
      <c r="O8" s="353">
        <v>-0.40760000000000002</v>
      </c>
      <c r="P8" s="353">
        <v>-30.712389000000002</v>
      </c>
      <c r="Q8" s="353">
        <v>-19.771346999999999</v>
      </c>
      <c r="R8" s="353">
        <v>146.08337700000001</v>
      </c>
      <c r="S8" s="353">
        <v>85.029364000000001</v>
      </c>
      <c r="T8" s="353">
        <v>83.587795999999997</v>
      </c>
      <c r="U8" s="353">
        <v>61.888491000000002</v>
      </c>
      <c r="V8" s="353">
        <v>-78.343562000000006</v>
      </c>
      <c r="W8" s="353">
        <v>-67.647548999999998</v>
      </c>
      <c r="X8" s="353">
        <v>-49.983378000000002</v>
      </c>
      <c r="Y8" s="353">
        <v>-40.501196999999998</v>
      </c>
      <c r="Z8" s="353">
        <v>-17.107627000000001</v>
      </c>
      <c r="AA8" s="353">
        <v>-5.787363</v>
      </c>
      <c r="AB8" s="353">
        <v>-12.732161</v>
      </c>
      <c r="AC8" s="353">
        <v>14.382441999999999</v>
      </c>
      <c r="AD8" s="353">
        <v>-37.232076999999997</v>
      </c>
      <c r="AE8" s="353">
        <v>-37.670965000000002</v>
      </c>
      <c r="AF8" s="353">
        <v>-23.406264</v>
      </c>
      <c r="AG8" s="353"/>
      <c r="AH8" s="353"/>
      <c r="AI8" s="353"/>
      <c r="AJ8" s="353"/>
      <c r="AK8" s="353"/>
      <c r="AL8" s="353"/>
      <c r="AM8" s="353"/>
      <c r="AN8" s="353"/>
      <c r="AO8" s="353"/>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c r="HQ8" s="346"/>
      <c r="HR8" s="346"/>
      <c r="HS8" s="346"/>
      <c r="HT8" s="346"/>
      <c r="HU8" s="346"/>
      <c r="HV8" s="346"/>
      <c r="HW8" s="346"/>
      <c r="HX8" s="346"/>
      <c r="HY8" s="346"/>
      <c r="HZ8" s="346"/>
      <c r="IA8" s="346"/>
      <c r="IB8" s="346"/>
      <c r="IC8" s="346"/>
      <c r="ID8" s="346"/>
      <c r="IE8" s="346"/>
      <c r="IF8" s="346"/>
      <c r="IG8" s="346"/>
      <c r="IH8" s="346"/>
      <c r="II8" s="346"/>
      <c r="IJ8" s="346"/>
      <c r="IK8" s="346"/>
      <c r="IL8" s="346"/>
      <c r="IM8" s="346"/>
      <c r="IN8" s="346"/>
      <c r="IO8" s="346"/>
      <c r="IP8" s="346"/>
      <c r="IQ8" s="346"/>
      <c r="IR8" s="346"/>
      <c r="IS8" s="346"/>
      <c r="IT8" s="346"/>
      <c r="IU8" s="346"/>
      <c r="IV8" s="346"/>
      <c r="IW8" s="346"/>
      <c r="IX8" s="346"/>
      <c r="IY8" s="346"/>
      <c r="IZ8" s="346"/>
      <c r="JA8" s="346"/>
      <c r="JB8" s="346"/>
      <c r="JC8" s="346"/>
      <c r="JD8" s="346"/>
      <c r="JE8" s="346"/>
      <c r="JF8" s="346"/>
      <c r="JG8" s="346"/>
      <c r="JH8" s="346"/>
      <c r="JI8" s="346"/>
      <c r="JJ8" s="346"/>
      <c r="JK8" s="346"/>
      <c r="JL8" s="346"/>
      <c r="JM8" s="346"/>
      <c r="JN8" s="346"/>
      <c r="JO8" s="346"/>
      <c r="JP8" s="346"/>
      <c r="JQ8" s="346"/>
      <c r="JR8" s="346"/>
      <c r="JS8" s="346"/>
      <c r="JT8" s="346"/>
      <c r="JU8" s="346"/>
      <c r="JV8" s="346"/>
      <c r="JW8" s="346"/>
      <c r="JX8" s="346"/>
      <c r="JY8" s="346"/>
      <c r="JZ8" s="346"/>
      <c r="KA8" s="346"/>
      <c r="KB8" s="346"/>
      <c r="KC8" s="346"/>
      <c r="KD8" s="346"/>
      <c r="KE8" s="346"/>
      <c r="KF8" s="346"/>
      <c r="KG8" s="346"/>
      <c r="KH8" s="346"/>
      <c r="KI8" s="346"/>
      <c r="KJ8" s="346"/>
      <c r="KK8" s="346"/>
      <c r="KL8" s="346"/>
      <c r="KM8" s="346"/>
      <c r="KN8" s="346"/>
      <c r="KO8" s="346"/>
      <c r="KP8" s="346"/>
      <c r="KQ8" s="346"/>
      <c r="KR8" s="346"/>
      <c r="KS8" s="346"/>
      <c r="KT8" s="346"/>
      <c r="KU8" s="346"/>
      <c r="KV8" s="346"/>
      <c r="KW8" s="346"/>
      <c r="KX8" s="346"/>
      <c r="KY8" s="346"/>
      <c r="KZ8" s="346"/>
      <c r="LA8" s="346"/>
      <c r="LB8" s="346"/>
      <c r="LC8" s="346"/>
      <c r="LD8" s="346"/>
      <c r="LE8" s="346"/>
      <c r="LF8" s="346"/>
      <c r="LG8" s="346"/>
      <c r="LH8" s="346"/>
      <c r="LI8" s="346"/>
      <c r="LJ8" s="346"/>
      <c r="LK8" s="346"/>
      <c r="LL8" s="346"/>
      <c r="LM8" s="346"/>
      <c r="LN8" s="346"/>
      <c r="LO8" s="346"/>
      <c r="LP8" s="346"/>
      <c r="LQ8" s="346"/>
      <c r="LR8" s="346"/>
      <c r="LS8" s="346"/>
      <c r="LT8" s="346"/>
      <c r="LU8" s="346"/>
      <c r="LV8" s="346"/>
      <c r="LW8" s="346"/>
      <c r="LX8" s="346"/>
      <c r="LY8" s="346"/>
      <c r="LZ8" s="346"/>
      <c r="MA8" s="346"/>
      <c r="MB8" s="346"/>
      <c r="MC8" s="346"/>
      <c r="MD8" s="346"/>
      <c r="ME8" s="346"/>
      <c r="MF8" s="346"/>
      <c r="MG8" s="346"/>
      <c r="MH8" s="346"/>
      <c r="MI8" s="346"/>
      <c r="MJ8" s="346"/>
      <c r="MK8" s="346"/>
      <c r="ML8" s="346"/>
      <c r="MM8" s="346"/>
      <c r="MN8" s="346"/>
      <c r="MO8" s="346"/>
      <c r="MP8" s="346"/>
      <c r="MQ8" s="346"/>
      <c r="MR8" s="346"/>
      <c r="MS8" s="346"/>
      <c r="MT8" s="346"/>
      <c r="MU8" s="346"/>
      <c r="MV8" s="346"/>
      <c r="MW8" s="346"/>
      <c r="MX8" s="346"/>
      <c r="MY8" s="346"/>
      <c r="MZ8" s="346"/>
      <c r="NA8" s="346"/>
      <c r="NB8" s="346"/>
      <c r="NC8" s="346"/>
      <c r="ND8" s="346"/>
      <c r="NE8" s="346"/>
      <c r="NF8" s="346"/>
      <c r="NG8" s="346"/>
      <c r="NH8" s="346"/>
      <c r="NI8" s="346"/>
      <c r="NJ8" s="346"/>
      <c r="NK8" s="346"/>
      <c r="NL8" s="346"/>
      <c r="NM8" s="346"/>
      <c r="NN8" s="346"/>
      <c r="NO8" s="346"/>
      <c r="NP8" s="346"/>
      <c r="NQ8" s="346"/>
      <c r="NR8" s="346"/>
      <c r="NS8" s="346"/>
      <c r="NT8" s="346"/>
      <c r="NU8" s="346"/>
      <c r="NV8" s="346"/>
      <c r="NW8" s="346"/>
      <c r="NX8" s="346"/>
      <c r="NY8" s="346"/>
      <c r="NZ8" s="346"/>
      <c r="OA8" s="346"/>
      <c r="OB8" s="346"/>
      <c r="OC8" s="346"/>
      <c r="OD8" s="346"/>
      <c r="OE8" s="346"/>
      <c r="OF8" s="346"/>
      <c r="OG8" s="346"/>
      <c r="OH8" s="346"/>
      <c r="OI8" s="346"/>
      <c r="OJ8" s="346"/>
      <c r="OK8" s="346"/>
      <c r="OL8" s="346"/>
      <c r="OM8" s="346"/>
      <c r="ON8" s="346"/>
      <c r="OO8" s="346"/>
      <c r="OP8" s="346"/>
      <c r="OQ8" s="346"/>
      <c r="OR8" s="346"/>
      <c r="OS8" s="346"/>
      <c r="OT8" s="346"/>
      <c r="OU8" s="346"/>
      <c r="OV8" s="346"/>
      <c r="OW8" s="346"/>
      <c r="OX8" s="346"/>
      <c r="OY8" s="346"/>
      <c r="OZ8" s="346"/>
      <c r="PA8" s="346"/>
      <c r="PB8" s="346"/>
      <c r="PC8" s="346"/>
      <c r="PD8" s="346"/>
      <c r="PE8" s="346"/>
      <c r="PF8" s="346"/>
      <c r="PG8" s="346"/>
      <c r="PH8" s="346"/>
      <c r="PI8" s="346"/>
      <c r="PJ8" s="346"/>
      <c r="PK8" s="346"/>
      <c r="PL8" s="346"/>
      <c r="PM8" s="346"/>
      <c r="PN8" s="346"/>
      <c r="PO8" s="346"/>
      <c r="PP8" s="346"/>
      <c r="PQ8" s="346"/>
      <c r="PR8" s="346"/>
      <c r="PS8" s="346"/>
      <c r="PT8" s="346"/>
      <c r="PU8" s="346"/>
      <c r="PV8" s="346"/>
      <c r="PW8" s="346"/>
      <c r="PX8" s="346"/>
      <c r="PY8" s="346"/>
      <c r="PZ8" s="346"/>
      <c r="QA8" s="346"/>
      <c r="QB8" s="346"/>
      <c r="QC8" s="346"/>
      <c r="QD8" s="346"/>
      <c r="QE8" s="346"/>
      <c r="QF8" s="346"/>
      <c r="QG8" s="346"/>
      <c r="QH8" s="346"/>
      <c r="QI8" s="346"/>
      <c r="QJ8" s="346"/>
      <c r="QK8" s="346"/>
      <c r="QL8" s="346"/>
      <c r="QM8" s="346"/>
      <c r="QN8" s="346"/>
      <c r="QO8" s="346"/>
      <c r="QP8" s="346"/>
      <c r="QQ8" s="346"/>
      <c r="QR8" s="346"/>
      <c r="QS8" s="346"/>
      <c r="QT8" s="346"/>
      <c r="QU8" s="346"/>
      <c r="QV8" s="346"/>
      <c r="QW8" s="346"/>
      <c r="QX8" s="346"/>
      <c r="QY8" s="346"/>
      <c r="QZ8" s="346"/>
      <c r="RA8" s="346"/>
      <c r="RB8" s="346"/>
      <c r="RC8" s="346"/>
      <c r="RD8" s="346"/>
      <c r="RE8" s="346"/>
      <c r="RF8" s="346"/>
      <c r="RG8" s="346"/>
      <c r="RH8" s="346"/>
      <c r="RI8" s="346"/>
      <c r="RJ8" s="346"/>
      <c r="RK8" s="346"/>
      <c r="RL8" s="346"/>
      <c r="RM8" s="346"/>
      <c r="RN8" s="346"/>
      <c r="RO8" s="346"/>
      <c r="RP8" s="346"/>
      <c r="RQ8" s="346"/>
      <c r="RR8" s="346"/>
      <c r="RS8" s="346"/>
      <c r="RT8" s="346"/>
      <c r="RU8" s="346"/>
      <c r="RV8" s="346"/>
      <c r="RW8" s="346"/>
      <c r="RX8" s="346"/>
      <c r="RY8" s="346"/>
      <c r="RZ8" s="346"/>
      <c r="SA8" s="346"/>
      <c r="SB8" s="346"/>
      <c r="SC8" s="346"/>
      <c r="SD8" s="346"/>
      <c r="SE8" s="346"/>
      <c r="SF8" s="346"/>
      <c r="SG8" s="346"/>
      <c r="SH8" s="346"/>
      <c r="SI8" s="346"/>
      <c r="SJ8" s="346"/>
      <c r="SK8" s="346"/>
      <c r="SL8" s="346"/>
      <c r="SM8" s="346"/>
      <c r="SN8" s="346"/>
      <c r="SO8" s="346"/>
      <c r="SP8" s="346"/>
      <c r="SQ8" s="346"/>
      <c r="SR8" s="346"/>
      <c r="SS8" s="346"/>
      <c r="ST8" s="346"/>
      <c r="SU8" s="346"/>
      <c r="SV8" s="346"/>
      <c r="SW8" s="346"/>
      <c r="SX8" s="346"/>
      <c r="SY8" s="346"/>
      <c r="SZ8" s="346"/>
      <c r="TA8" s="346"/>
      <c r="TB8" s="346"/>
      <c r="TC8" s="346"/>
      <c r="TD8" s="346"/>
      <c r="TE8" s="346"/>
      <c r="TF8" s="346"/>
      <c r="TG8" s="346"/>
      <c r="TH8" s="346"/>
      <c r="TI8" s="346"/>
      <c r="TJ8" s="346"/>
      <c r="TK8" s="346"/>
      <c r="TL8" s="346"/>
      <c r="TM8" s="346"/>
      <c r="TN8" s="346"/>
      <c r="TO8" s="346"/>
      <c r="TP8" s="346"/>
      <c r="TQ8" s="346"/>
      <c r="TR8" s="346"/>
      <c r="TS8" s="346"/>
      <c r="TT8" s="346"/>
      <c r="TU8" s="346"/>
      <c r="TV8" s="346"/>
      <c r="TW8" s="346"/>
      <c r="TX8" s="346"/>
      <c r="TY8" s="346"/>
      <c r="TZ8" s="346"/>
      <c r="UA8" s="346"/>
      <c r="UB8" s="346"/>
      <c r="UC8" s="346"/>
      <c r="UD8" s="346"/>
      <c r="UE8" s="346"/>
      <c r="UF8" s="346"/>
      <c r="UG8" s="346"/>
      <c r="UH8" s="346"/>
      <c r="UI8" s="346"/>
      <c r="UJ8" s="346"/>
      <c r="UK8" s="346"/>
      <c r="UL8" s="346"/>
      <c r="UM8" s="346"/>
      <c r="UN8" s="346"/>
      <c r="UO8" s="346"/>
      <c r="UP8" s="346"/>
      <c r="UQ8" s="346"/>
      <c r="UR8" s="346"/>
      <c r="US8" s="346"/>
      <c r="UT8" s="346"/>
      <c r="UU8" s="346"/>
      <c r="UV8" s="346"/>
      <c r="UW8" s="346"/>
      <c r="UX8" s="346"/>
      <c r="UY8" s="346"/>
      <c r="UZ8" s="346"/>
      <c r="VA8" s="346"/>
      <c r="VB8" s="346"/>
      <c r="VC8" s="346"/>
      <c r="VD8" s="346"/>
      <c r="VE8" s="346"/>
      <c r="VF8" s="346"/>
      <c r="VG8" s="346"/>
      <c r="VH8" s="346"/>
      <c r="VI8" s="346"/>
      <c r="VJ8" s="346"/>
      <c r="VK8" s="346"/>
      <c r="VL8" s="346"/>
      <c r="VM8" s="346"/>
      <c r="VN8" s="346"/>
      <c r="VO8" s="346"/>
      <c r="VP8" s="346"/>
      <c r="VQ8" s="346"/>
      <c r="VR8" s="346"/>
      <c r="VS8" s="346"/>
      <c r="VT8" s="346"/>
      <c r="VU8" s="346"/>
      <c r="VV8" s="346"/>
      <c r="VW8" s="346"/>
      <c r="VX8" s="346"/>
      <c r="VY8" s="346"/>
      <c r="VZ8" s="346"/>
      <c r="WA8" s="346"/>
      <c r="WB8" s="346"/>
      <c r="WC8" s="346"/>
      <c r="WD8" s="346"/>
      <c r="WE8" s="346"/>
      <c r="WF8" s="346"/>
      <c r="WG8" s="346"/>
      <c r="WH8" s="346"/>
      <c r="WI8" s="346"/>
      <c r="WJ8" s="346"/>
      <c r="WK8" s="346"/>
      <c r="WL8" s="346"/>
      <c r="WM8" s="346"/>
      <c r="WN8" s="346"/>
      <c r="WO8" s="346"/>
      <c r="WP8" s="346"/>
      <c r="WQ8" s="346"/>
      <c r="WR8" s="346"/>
      <c r="WS8" s="346"/>
      <c r="WT8" s="346"/>
      <c r="WU8" s="346"/>
      <c r="WV8" s="346"/>
      <c r="WW8" s="346"/>
      <c r="WX8" s="346"/>
      <c r="WY8" s="346"/>
      <c r="WZ8" s="346"/>
      <c r="XA8" s="346"/>
      <c r="XB8" s="346"/>
      <c r="XC8" s="346"/>
      <c r="XD8" s="346"/>
      <c r="XE8" s="346"/>
      <c r="XF8" s="346"/>
      <c r="XG8" s="346"/>
      <c r="XH8" s="346"/>
      <c r="XI8" s="346"/>
      <c r="XJ8" s="346"/>
      <c r="XK8" s="346"/>
      <c r="XL8" s="346"/>
      <c r="XM8" s="346"/>
      <c r="XN8" s="346"/>
      <c r="XO8" s="346"/>
      <c r="XP8" s="346"/>
      <c r="XQ8" s="346"/>
      <c r="XR8" s="346"/>
      <c r="XS8" s="346"/>
      <c r="XT8" s="346"/>
      <c r="XU8" s="346"/>
      <c r="XV8" s="346"/>
      <c r="XW8" s="346"/>
      <c r="XX8" s="346"/>
      <c r="XY8" s="346"/>
      <c r="XZ8" s="346"/>
      <c r="YA8" s="346"/>
      <c r="YB8" s="346"/>
      <c r="YC8" s="346"/>
      <c r="YD8" s="346"/>
      <c r="YE8" s="346"/>
      <c r="YF8" s="346"/>
      <c r="YG8" s="346"/>
      <c r="YH8" s="346"/>
      <c r="YI8" s="346"/>
      <c r="YJ8" s="346"/>
      <c r="YK8" s="346"/>
      <c r="YL8" s="346"/>
      <c r="YM8" s="346"/>
      <c r="YN8" s="346"/>
      <c r="YO8" s="346"/>
      <c r="YP8" s="346"/>
      <c r="YQ8" s="346"/>
      <c r="YR8" s="346"/>
      <c r="YS8" s="346"/>
      <c r="YT8" s="346"/>
      <c r="YU8" s="346"/>
      <c r="YV8" s="346"/>
      <c r="YW8" s="346"/>
      <c r="YX8" s="346"/>
    </row>
    <row r="9" spans="1:674" s="118" customFormat="1" ht="11.25" customHeight="1" x14ac:dyDescent="0.2">
      <c r="A9" s="408"/>
      <c r="B9" s="354" t="s">
        <v>130</v>
      </c>
      <c r="C9" s="352">
        <v>0.74694199999999999</v>
      </c>
      <c r="D9" s="352">
        <v>0.72055400000000003</v>
      </c>
      <c r="E9" s="352">
        <v>0.74129999999999996</v>
      </c>
      <c r="F9" s="352">
        <v>0.73623099999999997</v>
      </c>
      <c r="G9" s="352">
        <v>0.73480099999999993</v>
      </c>
      <c r="H9" s="352">
        <v>0.72259499999999999</v>
      </c>
      <c r="I9" s="352">
        <v>0.708013</v>
      </c>
      <c r="J9" s="352">
        <v>0.697797</v>
      </c>
      <c r="K9" s="352">
        <v>0.70499999999999996</v>
      </c>
      <c r="L9" s="352">
        <v>0.69104299999999996</v>
      </c>
      <c r="M9" s="352">
        <v>0.68314400000000008</v>
      </c>
      <c r="N9" s="352">
        <v>0.680446</v>
      </c>
      <c r="O9" s="352">
        <v>0.67706500000000003</v>
      </c>
      <c r="P9" s="352">
        <v>0.67909976000000005</v>
      </c>
      <c r="Q9" s="352">
        <v>0.65488093000000003</v>
      </c>
      <c r="R9" s="352">
        <v>0.66591431999999995</v>
      </c>
      <c r="S9" s="352">
        <v>0.63053263999999998</v>
      </c>
      <c r="T9" s="352">
        <v>0.62447788000000004</v>
      </c>
      <c r="U9" s="352">
        <v>0.58820746000000002</v>
      </c>
      <c r="V9" s="352">
        <v>0.58716531000000005</v>
      </c>
      <c r="W9" s="352">
        <v>0.58749470999999998</v>
      </c>
      <c r="X9" s="352">
        <v>0.59523493999999999</v>
      </c>
      <c r="Y9" s="352">
        <v>0.60014940000000006</v>
      </c>
      <c r="Z9" s="352">
        <v>0.65361179000000003</v>
      </c>
      <c r="AA9" s="352">
        <v>0.65898100999999998</v>
      </c>
      <c r="AB9" s="352">
        <v>0.66036096999999994</v>
      </c>
      <c r="AC9" s="352">
        <v>0.6527444</v>
      </c>
      <c r="AD9" s="352">
        <v>0.66580410000000001</v>
      </c>
      <c r="AE9" s="352">
        <v>0.67412008000000001</v>
      </c>
      <c r="AF9" s="352">
        <v>0.67356559000000005</v>
      </c>
      <c r="AG9" s="353"/>
      <c r="AH9" s="353"/>
      <c r="AI9" s="353"/>
      <c r="AJ9" s="353"/>
      <c r="AK9" s="353"/>
      <c r="AL9" s="353"/>
      <c r="AM9" s="353"/>
      <c r="AN9" s="353"/>
      <c r="AO9" s="353"/>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c r="HQ9" s="346"/>
      <c r="HR9" s="346"/>
      <c r="HS9" s="346"/>
      <c r="HT9" s="346"/>
      <c r="HU9" s="346"/>
      <c r="HV9" s="346"/>
      <c r="HW9" s="346"/>
      <c r="HX9" s="346"/>
      <c r="HY9" s="346"/>
      <c r="HZ9" s="346"/>
      <c r="IA9" s="346"/>
      <c r="IB9" s="346"/>
      <c r="IC9" s="346"/>
      <c r="ID9" s="346"/>
      <c r="IE9" s="346"/>
      <c r="IF9" s="346"/>
      <c r="IG9" s="346"/>
      <c r="IH9" s="346"/>
      <c r="II9" s="346"/>
      <c r="IJ9" s="346"/>
      <c r="IK9" s="346"/>
      <c r="IL9" s="346"/>
      <c r="IM9" s="346"/>
      <c r="IN9" s="346"/>
      <c r="IO9" s="346"/>
      <c r="IP9" s="346"/>
      <c r="IQ9" s="346"/>
      <c r="IR9" s="346"/>
      <c r="IS9" s="346"/>
      <c r="IT9" s="346"/>
      <c r="IU9" s="346"/>
      <c r="IV9" s="346"/>
      <c r="IW9" s="346"/>
      <c r="IX9" s="346"/>
      <c r="IY9" s="346"/>
      <c r="IZ9" s="346"/>
      <c r="JA9" s="346"/>
      <c r="JB9" s="346"/>
      <c r="JC9" s="346"/>
      <c r="JD9" s="346"/>
      <c r="JE9" s="346"/>
      <c r="JF9" s="346"/>
      <c r="JG9" s="346"/>
      <c r="JH9" s="346"/>
      <c r="JI9" s="346"/>
      <c r="JJ9" s="346"/>
      <c r="JK9" s="346"/>
      <c r="JL9" s="346"/>
      <c r="JM9" s="346"/>
      <c r="JN9" s="346"/>
      <c r="JO9" s="346"/>
      <c r="JP9" s="346"/>
      <c r="JQ9" s="346"/>
      <c r="JR9" s="346"/>
      <c r="JS9" s="346"/>
      <c r="JT9" s="346"/>
      <c r="JU9" s="346"/>
      <c r="JV9" s="346"/>
      <c r="JW9" s="346"/>
      <c r="JX9" s="346"/>
      <c r="JY9" s="346"/>
      <c r="JZ9" s="346"/>
      <c r="KA9" s="346"/>
      <c r="KB9" s="346"/>
      <c r="KC9" s="346"/>
      <c r="KD9" s="346"/>
      <c r="KE9" s="346"/>
      <c r="KF9" s="346"/>
      <c r="KG9" s="346"/>
      <c r="KH9" s="346"/>
      <c r="KI9" s="346"/>
      <c r="KJ9" s="346"/>
      <c r="KK9" s="346"/>
      <c r="KL9" s="346"/>
      <c r="KM9" s="346"/>
      <c r="KN9" s="346"/>
      <c r="KO9" s="346"/>
      <c r="KP9" s="346"/>
      <c r="KQ9" s="346"/>
      <c r="KR9" s="346"/>
      <c r="KS9" s="346"/>
      <c r="KT9" s="346"/>
      <c r="KU9" s="346"/>
      <c r="KV9" s="346"/>
      <c r="KW9" s="346"/>
      <c r="KX9" s="346"/>
      <c r="KY9" s="346"/>
      <c r="KZ9" s="346"/>
      <c r="LA9" s="346"/>
      <c r="LB9" s="346"/>
      <c r="LC9" s="346"/>
      <c r="LD9" s="346"/>
      <c r="LE9" s="346"/>
      <c r="LF9" s="346"/>
      <c r="LG9" s="346"/>
      <c r="LH9" s="346"/>
      <c r="LI9" s="346"/>
      <c r="LJ9" s="346"/>
      <c r="LK9" s="346"/>
      <c r="LL9" s="346"/>
      <c r="LM9" s="346"/>
      <c r="LN9" s="346"/>
      <c r="LO9" s="346"/>
      <c r="LP9" s="346"/>
      <c r="LQ9" s="346"/>
      <c r="LR9" s="346"/>
      <c r="LS9" s="346"/>
      <c r="LT9" s="346"/>
      <c r="LU9" s="346"/>
      <c r="LV9" s="346"/>
      <c r="LW9" s="346"/>
      <c r="LX9" s="346"/>
      <c r="LY9" s="346"/>
      <c r="LZ9" s="346"/>
      <c r="MA9" s="346"/>
      <c r="MB9" s="346"/>
      <c r="MC9" s="346"/>
      <c r="MD9" s="346"/>
      <c r="ME9" s="346"/>
      <c r="MF9" s="346"/>
      <c r="MG9" s="346"/>
      <c r="MH9" s="346"/>
      <c r="MI9" s="346"/>
      <c r="MJ9" s="346"/>
      <c r="MK9" s="346"/>
      <c r="ML9" s="346"/>
      <c r="MM9" s="346"/>
      <c r="MN9" s="346"/>
      <c r="MO9" s="346"/>
      <c r="MP9" s="346"/>
      <c r="MQ9" s="346"/>
      <c r="MR9" s="346"/>
      <c r="MS9" s="346"/>
      <c r="MT9" s="346"/>
      <c r="MU9" s="346"/>
      <c r="MV9" s="346"/>
      <c r="MW9" s="346"/>
      <c r="MX9" s="346"/>
      <c r="MY9" s="346"/>
      <c r="MZ9" s="346"/>
      <c r="NA9" s="346"/>
      <c r="NB9" s="346"/>
      <c r="NC9" s="346"/>
      <c r="ND9" s="346"/>
      <c r="NE9" s="346"/>
      <c r="NF9" s="346"/>
      <c r="NG9" s="346"/>
      <c r="NH9" s="346"/>
      <c r="NI9" s="346"/>
      <c r="NJ9" s="346"/>
      <c r="NK9" s="346"/>
      <c r="NL9" s="346"/>
      <c r="NM9" s="346"/>
      <c r="NN9" s="346"/>
      <c r="NO9" s="346"/>
      <c r="NP9" s="346"/>
      <c r="NQ9" s="346"/>
      <c r="NR9" s="346"/>
      <c r="NS9" s="346"/>
      <c r="NT9" s="346"/>
      <c r="NU9" s="346"/>
      <c r="NV9" s="346"/>
      <c r="NW9" s="346"/>
      <c r="NX9" s="346"/>
      <c r="NY9" s="346"/>
      <c r="NZ9" s="346"/>
      <c r="OA9" s="346"/>
      <c r="OB9" s="346"/>
      <c r="OC9" s="346"/>
      <c r="OD9" s="346"/>
      <c r="OE9" s="346"/>
      <c r="OF9" s="346"/>
      <c r="OG9" s="346"/>
      <c r="OH9" s="346"/>
      <c r="OI9" s="346"/>
      <c r="OJ9" s="346"/>
      <c r="OK9" s="346"/>
      <c r="OL9" s="346"/>
      <c r="OM9" s="346"/>
      <c r="ON9" s="346"/>
      <c r="OO9" s="346"/>
      <c r="OP9" s="346"/>
      <c r="OQ9" s="346"/>
      <c r="OR9" s="346"/>
      <c r="OS9" s="346"/>
      <c r="OT9" s="346"/>
      <c r="OU9" s="346"/>
      <c r="OV9" s="346"/>
      <c r="OW9" s="346"/>
      <c r="OX9" s="346"/>
      <c r="OY9" s="346"/>
      <c r="OZ9" s="346"/>
      <c r="PA9" s="346"/>
      <c r="PB9" s="346"/>
      <c r="PC9" s="346"/>
      <c r="PD9" s="346"/>
      <c r="PE9" s="346"/>
      <c r="PF9" s="346"/>
      <c r="PG9" s="346"/>
      <c r="PH9" s="346"/>
      <c r="PI9" s="346"/>
      <c r="PJ9" s="346"/>
      <c r="PK9" s="346"/>
      <c r="PL9" s="346"/>
      <c r="PM9" s="346"/>
      <c r="PN9" s="346"/>
      <c r="PO9" s="346"/>
      <c r="PP9" s="346"/>
      <c r="PQ9" s="346"/>
      <c r="PR9" s="346"/>
      <c r="PS9" s="346"/>
      <c r="PT9" s="346"/>
      <c r="PU9" s="346"/>
      <c r="PV9" s="346"/>
      <c r="PW9" s="346"/>
      <c r="PX9" s="346"/>
      <c r="PY9" s="346"/>
      <c r="PZ9" s="346"/>
      <c r="QA9" s="346"/>
      <c r="QB9" s="346"/>
      <c r="QC9" s="346"/>
      <c r="QD9" s="346"/>
      <c r="QE9" s="346"/>
      <c r="QF9" s="346"/>
      <c r="QG9" s="346"/>
      <c r="QH9" s="346"/>
      <c r="QI9" s="346"/>
      <c r="QJ9" s="346"/>
      <c r="QK9" s="346"/>
      <c r="QL9" s="346"/>
      <c r="QM9" s="346"/>
      <c r="QN9" s="346"/>
      <c r="QO9" s="346"/>
      <c r="QP9" s="346"/>
      <c r="QQ9" s="346"/>
      <c r="QR9" s="346"/>
      <c r="QS9" s="346"/>
      <c r="QT9" s="346"/>
      <c r="QU9" s="346"/>
      <c r="QV9" s="346"/>
      <c r="QW9" s="346"/>
      <c r="QX9" s="346"/>
      <c r="QY9" s="346"/>
      <c r="QZ9" s="346"/>
      <c r="RA9" s="346"/>
      <c r="RB9" s="346"/>
      <c r="RC9" s="346"/>
      <c r="RD9" s="346"/>
      <c r="RE9" s="346"/>
      <c r="RF9" s="346"/>
      <c r="RG9" s="346"/>
      <c r="RH9" s="346"/>
      <c r="RI9" s="346"/>
      <c r="RJ9" s="346"/>
      <c r="RK9" s="346"/>
      <c r="RL9" s="346"/>
      <c r="RM9" s="346"/>
      <c r="RN9" s="346"/>
      <c r="RO9" s="346"/>
      <c r="RP9" s="346"/>
      <c r="RQ9" s="346"/>
      <c r="RR9" s="346"/>
      <c r="RS9" s="346"/>
      <c r="RT9" s="346"/>
      <c r="RU9" s="346"/>
      <c r="RV9" s="346"/>
      <c r="RW9" s="346"/>
      <c r="RX9" s="346"/>
      <c r="RY9" s="346"/>
      <c r="RZ9" s="346"/>
      <c r="SA9" s="346"/>
      <c r="SB9" s="346"/>
      <c r="SC9" s="346"/>
      <c r="SD9" s="346"/>
      <c r="SE9" s="346"/>
      <c r="SF9" s="346"/>
      <c r="SG9" s="346"/>
      <c r="SH9" s="346"/>
      <c r="SI9" s="346"/>
      <c r="SJ9" s="346"/>
      <c r="SK9" s="346"/>
      <c r="SL9" s="346"/>
      <c r="SM9" s="346"/>
      <c r="SN9" s="346"/>
      <c r="SO9" s="346"/>
      <c r="SP9" s="346"/>
      <c r="SQ9" s="346"/>
      <c r="SR9" s="346"/>
      <c r="SS9" s="346"/>
      <c r="ST9" s="346"/>
      <c r="SU9" s="346"/>
      <c r="SV9" s="346"/>
      <c r="SW9" s="346"/>
      <c r="SX9" s="346"/>
      <c r="SY9" s="346"/>
      <c r="SZ9" s="346"/>
      <c r="TA9" s="346"/>
      <c r="TB9" s="346"/>
      <c r="TC9" s="346"/>
      <c r="TD9" s="346"/>
      <c r="TE9" s="346"/>
      <c r="TF9" s="346"/>
      <c r="TG9" s="346"/>
      <c r="TH9" s="346"/>
      <c r="TI9" s="346"/>
      <c r="TJ9" s="346"/>
      <c r="TK9" s="346"/>
      <c r="TL9" s="346"/>
      <c r="TM9" s="346"/>
      <c r="TN9" s="346"/>
      <c r="TO9" s="346"/>
      <c r="TP9" s="346"/>
      <c r="TQ9" s="346"/>
      <c r="TR9" s="346"/>
      <c r="TS9" s="346"/>
      <c r="TT9" s="346"/>
      <c r="TU9" s="346"/>
      <c r="TV9" s="346"/>
      <c r="TW9" s="346"/>
      <c r="TX9" s="346"/>
      <c r="TY9" s="346"/>
      <c r="TZ9" s="346"/>
      <c r="UA9" s="346"/>
      <c r="UB9" s="346"/>
      <c r="UC9" s="346"/>
      <c r="UD9" s="346"/>
      <c r="UE9" s="346"/>
      <c r="UF9" s="346"/>
      <c r="UG9" s="346"/>
      <c r="UH9" s="346"/>
      <c r="UI9" s="346"/>
      <c r="UJ9" s="346"/>
      <c r="UK9" s="346"/>
      <c r="UL9" s="346"/>
      <c r="UM9" s="346"/>
      <c r="UN9" s="346"/>
      <c r="UO9" s="346"/>
      <c r="UP9" s="346"/>
      <c r="UQ9" s="346"/>
      <c r="UR9" s="346"/>
      <c r="US9" s="346"/>
      <c r="UT9" s="346"/>
      <c r="UU9" s="346"/>
      <c r="UV9" s="346"/>
      <c r="UW9" s="346"/>
      <c r="UX9" s="346"/>
      <c r="UY9" s="346"/>
      <c r="UZ9" s="346"/>
      <c r="VA9" s="346"/>
      <c r="VB9" s="346"/>
      <c r="VC9" s="346"/>
      <c r="VD9" s="346"/>
      <c r="VE9" s="346"/>
      <c r="VF9" s="346"/>
      <c r="VG9" s="346"/>
      <c r="VH9" s="346"/>
      <c r="VI9" s="346"/>
      <c r="VJ9" s="346"/>
      <c r="VK9" s="346"/>
      <c r="VL9" s="346"/>
      <c r="VM9" s="346"/>
      <c r="VN9" s="346"/>
      <c r="VO9" s="346"/>
      <c r="VP9" s="346"/>
      <c r="VQ9" s="346"/>
      <c r="VR9" s="346"/>
      <c r="VS9" s="346"/>
      <c r="VT9" s="346"/>
      <c r="VU9" s="346"/>
      <c r="VV9" s="346"/>
      <c r="VW9" s="346"/>
      <c r="VX9" s="346"/>
      <c r="VY9" s="346"/>
      <c r="VZ9" s="346"/>
      <c r="WA9" s="346"/>
      <c r="WB9" s="346"/>
      <c r="WC9" s="346"/>
      <c r="WD9" s="346"/>
      <c r="WE9" s="346"/>
      <c r="WF9" s="346"/>
      <c r="WG9" s="346"/>
      <c r="WH9" s="346"/>
      <c r="WI9" s="346"/>
      <c r="WJ9" s="346"/>
      <c r="WK9" s="346"/>
      <c r="WL9" s="346"/>
      <c r="WM9" s="346"/>
      <c r="WN9" s="346"/>
      <c r="WO9" s="346"/>
      <c r="WP9" s="346"/>
      <c r="WQ9" s="346"/>
      <c r="WR9" s="346"/>
      <c r="WS9" s="346"/>
      <c r="WT9" s="346"/>
      <c r="WU9" s="346"/>
      <c r="WV9" s="346"/>
      <c r="WW9" s="346"/>
      <c r="WX9" s="346"/>
      <c r="WY9" s="346"/>
      <c r="WZ9" s="346"/>
      <c r="XA9" s="346"/>
      <c r="XB9" s="346"/>
      <c r="XC9" s="346"/>
      <c r="XD9" s="346"/>
      <c r="XE9" s="346"/>
      <c r="XF9" s="346"/>
      <c r="XG9" s="346"/>
      <c r="XH9" s="346"/>
      <c r="XI9" s="346"/>
      <c r="XJ9" s="346"/>
      <c r="XK9" s="346"/>
      <c r="XL9" s="346"/>
      <c r="XM9" s="346"/>
      <c r="XN9" s="346"/>
      <c r="XO9" s="346"/>
      <c r="XP9" s="346"/>
      <c r="XQ9" s="346"/>
      <c r="XR9" s="346"/>
      <c r="XS9" s="346"/>
      <c r="XT9" s="346"/>
      <c r="XU9" s="346"/>
      <c r="XV9" s="346"/>
      <c r="XW9" s="346"/>
      <c r="XX9" s="346"/>
      <c r="XY9" s="346"/>
      <c r="XZ9" s="346"/>
      <c r="YA9" s="346"/>
      <c r="YB9" s="346"/>
      <c r="YC9" s="346"/>
      <c r="YD9" s="346"/>
      <c r="YE9" s="346"/>
      <c r="YF9" s="346"/>
      <c r="YG9" s="346"/>
      <c r="YH9" s="346"/>
      <c r="YI9" s="346"/>
      <c r="YJ9" s="346"/>
      <c r="YK9" s="346"/>
      <c r="YL9" s="346"/>
      <c r="YM9" s="346"/>
      <c r="YN9" s="346"/>
      <c r="YO9" s="346"/>
      <c r="YP9" s="346"/>
      <c r="YQ9" s="346"/>
      <c r="YR9" s="346"/>
      <c r="YS9" s="346"/>
      <c r="YT9" s="346"/>
      <c r="YU9" s="346"/>
      <c r="YV9" s="346"/>
      <c r="YW9" s="346"/>
      <c r="YX9" s="346"/>
    </row>
    <row r="10" spans="1:674" s="263" customFormat="1" ht="11.25" customHeight="1" x14ac:dyDescent="0.2">
      <c r="A10" s="406" t="s">
        <v>131</v>
      </c>
      <c r="B10" s="347" t="s">
        <v>125</v>
      </c>
      <c r="C10" s="348">
        <v>0.111</v>
      </c>
      <c r="D10" s="348">
        <v>5.6000000000000001E-2</v>
      </c>
      <c r="E10" s="348">
        <v>0.05</v>
      </c>
      <c r="F10" s="348">
        <v>0.184</v>
      </c>
      <c r="G10" s="348">
        <v>0.16489999999999999</v>
      </c>
      <c r="H10" s="348">
        <v>0.14990000000000001</v>
      </c>
      <c r="I10" s="348">
        <v>0.14430000000000001</v>
      </c>
      <c r="J10" s="348">
        <v>0.1033</v>
      </c>
      <c r="K10" s="348">
        <v>0.14319999999999999</v>
      </c>
      <c r="L10" s="348">
        <v>0.1221</v>
      </c>
      <c r="M10" s="348">
        <v>0.1159</v>
      </c>
      <c r="N10" s="348">
        <v>0.12809999999999999</v>
      </c>
      <c r="O10" s="348">
        <v>0.184</v>
      </c>
      <c r="P10" s="348">
        <v>0.16373399999999999</v>
      </c>
      <c r="Q10" s="348">
        <v>0.132576</v>
      </c>
      <c r="R10" s="348">
        <v>2.2339000000000001E-2</v>
      </c>
      <c r="S10" s="348">
        <v>0.10051300000000001</v>
      </c>
      <c r="T10" s="348">
        <v>8.3416000000000004E-2</v>
      </c>
      <c r="U10" s="348">
        <v>8.2300999999999999E-2</v>
      </c>
      <c r="V10" s="348">
        <v>0.107123</v>
      </c>
      <c r="W10" s="348">
        <v>0.10397099999999999</v>
      </c>
      <c r="X10" s="348">
        <v>9.4385999999999998E-2</v>
      </c>
      <c r="Y10" s="348">
        <v>0.13827999999999999</v>
      </c>
      <c r="Z10" s="348">
        <v>8.4455000000000002E-2</v>
      </c>
      <c r="AA10" s="348">
        <v>8.6937E-2</v>
      </c>
      <c r="AB10" s="348">
        <v>8.1533999999999995E-2</v>
      </c>
      <c r="AC10" s="348">
        <v>0.102422</v>
      </c>
      <c r="AD10" s="348">
        <v>0.12565499999999999</v>
      </c>
      <c r="AE10" s="348">
        <v>0.26460600000000001</v>
      </c>
      <c r="AF10" s="348">
        <v>0.215452</v>
      </c>
      <c r="AG10" s="350"/>
      <c r="AH10" s="350"/>
      <c r="AI10" s="350"/>
      <c r="AJ10" s="350"/>
      <c r="AK10" s="350"/>
      <c r="AL10" s="350"/>
      <c r="AM10" s="350"/>
      <c r="AN10" s="350"/>
      <c r="AO10" s="350"/>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c r="HR10" s="346"/>
      <c r="HS10" s="346"/>
      <c r="HT10" s="346"/>
      <c r="HU10" s="346"/>
      <c r="HV10" s="346"/>
      <c r="HW10" s="346"/>
      <c r="HX10" s="346"/>
      <c r="HY10" s="346"/>
      <c r="HZ10" s="346"/>
      <c r="IA10" s="346"/>
      <c r="IB10" s="346"/>
      <c r="IC10" s="346"/>
      <c r="ID10" s="346"/>
      <c r="IE10" s="346"/>
      <c r="IF10" s="346"/>
      <c r="IG10" s="346"/>
      <c r="IH10" s="346"/>
      <c r="II10" s="346"/>
      <c r="IJ10" s="346"/>
      <c r="IK10" s="346"/>
      <c r="IL10" s="346"/>
      <c r="IM10" s="346"/>
      <c r="IN10" s="346"/>
      <c r="IO10" s="346"/>
      <c r="IP10" s="346"/>
      <c r="IQ10" s="346"/>
      <c r="IR10" s="346"/>
      <c r="IS10" s="346"/>
      <c r="IT10" s="346"/>
      <c r="IU10" s="346"/>
      <c r="IV10" s="346"/>
      <c r="IW10" s="346"/>
      <c r="IX10" s="346"/>
      <c r="IY10" s="346"/>
      <c r="IZ10" s="346"/>
      <c r="JA10" s="346"/>
      <c r="JB10" s="346"/>
      <c r="JC10" s="346"/>
      <c r="JD10" s="346"/>
      <c r="JE10" s="346"/>
      <c r="JF10" s="346"/>
      <c r="JG10" s="346"/>
      <c r="JH10" s="346"/>
      <c r="JI10" s="346"/>
      <c r="JJ10" s="346"/>
      <c r="JK10" s="346"/>
      <c r="JL10" s="346"/>
      <c r="JM10" s="346"/>
      <c r="JN10" s="346"/>
      <c r="JO10" s="346"/>
      <c r="JP10" s="346"/>
      <c r="JQ10" s="346"/>
      <c r="JR10" s="346"/>
      <c r="JS10" s="346"/>
      <c r="JT10" s="346"/>
      <c r="JU10" s="346"/>
      <c r="JV10" s="346"/>
      <c r="JW10" s="346"/>
      <c r="JX10" s="346"/>
      <c r="JY10" s="346"/>
      <c r="JZ10" s="346"/>
      <c r="KA10" s="346"/>
      <c r="KB10" s="346"/>
      <c r="KC10" s="346"/>
      <c r="KD10" s="346"/>
      <c r="KE10" s="346"/>
      <c r="KF10" s="346"/>
      <c r="KG10" s="346"/>
      <c r="KH10" s="346"/>
      <c r="KI10" s="346"/>
      <c r="KJ10" s="346"/>
      <c r="KK10" s="346"/>
      <c r="KL10" s="346"/>
      <c r="KM10" s="346"/>
      <c r="KN10" s="346"/>
      <c r="KO10" s="346"/>
      <c r="KP10" s="346"/>
      <c r="KQ10" s="346"/>
      <c r="KR10" s="346"/>
      <c r="KS10" s="346"/>
      <c r="KT10" s="346"/>
      <c r="KU10" s="346"/>
      <c r="KV10" s="346"/>
      <c r="KW10" s="346"/>
      <c r="KX10" s="346"/>
      <c r="KY10" s="346"/>
      <c r="KZ10" s="346"/>
      <c r="LA10" s="346"/>
      <c r="LB10" s="346"/>
      <c r="LC10" s="346"/>
      <c r="LD10" s="346"/>
      <c r="LE10" s="346"/>
      <c r="LF10" s="346"/>
      <c r="LG10" s="346"/>
      <c r="LH10" s="346"/>
      <c r="LI10" s="346"/>
      <c r="LJ10" s="346"/>
      <c r="LK10" s="346"/>
      <c r="LL10" s="346"/>
      <c r="LM10" s="346"/>
      <c r="LN10" s="346"/>
      <c r="LO10" s="346"/>
      <c r="LP10" s="346"/>
      <c r="LQ10" s="346"/>
      <c r="LR10" s="346"/>
      <c r="LS10" s="346"/>
      <c r="LT10" s="346"/>
      <c r="LU10" s="346"/>
      <c r="LV10" s="346"/>
      <c r="LW10" s="346"/>
      <c r="LX10" s="346"/>
      <c r="LY10" s="346"/>
      <c r="LZ10" s="346"/>
      <c r="MA10" s="346"/>
      <c r="MB10" s="346"/>
      <c r="MC10" s="346"/>
      <c r="MD10" s="346"/>
      <c r="ME10" s="346"/>
      <c r="MF10" s="346"/>
      <c r="MG10" s="346"/>
      <c r="MH10" s="346"/>
      <c r="MI10" s="346"/>
      <c r="MJ10" s="346"/>
      <c r="MK10" s="346"/>
      <c r="ML10" s="346"/>
      <c r="MM10" s="346"/>
      <c r="MN10" s="346"/>
      <c r="MO10" s="346"/>
      <c r="MP10" s="346"/>
      <c r="MQ10" s="346"/>
      <c r="MR10" s="346"/>
      <c r="MS10" s="346"/>
      <c r="MT10" s="346"/>
      <c r="MU10" s="346"/>
      <c r="MV10" s="346"/>
      <c r="MW10" s="346"/>
      <c r="MX10" s="346"/>
      <c r="MY10" s="346"/>
      <c r="MZ10" s="346"/>
      <c r="NA10" s="346"/>
      <c r="NB10" s="346"/>
      <c r="NC10" s="346"/>
      <c r="ND10" s="346"/>
      <c r="NE10" s="346"/>
      <c r="NF10" s="346"/>
      <c r="NG10" s="346"/>
      <c r="NH10" s="346"/>
      <c r="NI10" s="346"/>
      <c r="NJ10" s="346"/>
      <c r="NK10" s="346"/>
      <c r="NL10" s="346"/>
      <c r="NM10" s="346"/>
      <c r="NN10" s="346"/>
      <c r="NO10" s="346"/>
      <c r="NP10" s="346"/>
      <c r="NQ10" s="346"/>
      <c r="NR10" s="346"/>
      <c r="NS10" s="346"/>
      <c r="NT10" s="346"/>
      <c r="NU10" s="346"/>
      <c r="NV10" s="346"/>
      <c r="NW10" s="346"/>
      <c r="NX10" s="346"/>
      <c r="NY10" s="346"/>
      <c r="NZ10" s="346"/>
      <c r="OA10" s="346"/>
      <c r="OB10" s="346"/>
      <c r="OC10" s="346"/>
      <c r="OD10" s="346"/>
      <c r="OE10" s="346"/>
      <c r="OF10" s="346"/>
      <c r="OG10" s="346"/>
      <c r="OH10" s="346"/>
      <c r="OI10" s="346"/>
      <c r="OJ10" s="346"/>
      <c r="OK10" s="346"/>
      <c r="OL10" s="346"/>
      <c r="OM10" s="346"/>
      <c r="ON10" s="346"/>
      <c r="OO10" s="346"/>
      <c r="OP10" s="346"/>
      <c r="OQ10" s="346"/>
      <c r="OR10" s="346"/>
      <c r="OS10" s="346"/>
      <c r="OT10" s="346"/>
      <c r="OU10" s="346"/>
      <c r="OV10" s="346"/>
      <c r="OW10" s="346"/>
      <c r="OX10" s="346"/>
      <c r="OY10" s="346"/>
      <c r="OZ10" s="346"/>
      <c r="PA10" s="346"/>
      <c r="PB10" s="346"/>
      <c r="PC10" s="346"/>
      <c r="PD10" s="346"/>
      <c r="PE10" s="346"/>
      <c r="PF10" s="346"/>
      <c r="PG10" s="346"/>
      <c r="PH10" s="346"/>
      <c r="PI10" s="346"/>
      <c r="PJ10" s="346"/>
      <c r="PK10" s="346"/>
      <c r="PL10" s="346"/>
      <c r="PM10" s="346"/>
      <c r="PN10" s="346"/>
      <c r="PO10" s="346"/>
      <c r="PP10" s="346"/>
      <c r="PQ10" s="346"/>
      <c r="PR10" s="346"/>
      <c r="PS10" s="346"/>
      <c r="PT10" s="346"/>
      <c r="PU10" s="346"/>
      <c r="PV10" s="346"/>
      <c r="PW10" s="346"/>
      <c r="PX10" s="346"/>
      <c r="PY10" s="346"/>
      <c r="PZ10" s="346"/>
      <c r="QA10" s="346"/>
      <c r="QB10" s="346"/>
      <c r="QC10" s="346"/>
      <c r="QD10" s="346"/>
      <c r="QE10" s="346"/>
      <c r="QF10" s="346"/>
      <c r="QG10" s="346"/>
      <c r="QH10" s="346"/>
      <c r="QI10" s="346"/>
      <c r="QJ10" s="346"/>
      <c r="QK10" s="346"/>
      <c r="QL10" s="346"/>
      <c r="QM10" s="346"/>
      <c r="QN10" s="346"/>
      <c r="QO10" s="346"/>
      <c r="QP10" s="346"/>
      <c r="QQ10" s="346"/>
      <c r="QR10" s="346"/>
      <c r="QS10" s="346"/>
      <c r="QT10" s="346"/>
      <c r="QU10" s="346"/>
      <c r="QV10" s="346"/>
      <c r="QW10" s="346"/>
      <c r="QX10" s="346"/>
      <c r="QY10" s="346"/>
      <c r="QZ10" s="346"/>
      <c r="RA10" s="346"/>
      <c r="RB10" s="346"/>
      <c r="RC10" s="346"/>
      <c r="RD10" s="346"/>
      <c r="RE10" s="346"/>
      <c r="RF10" s="346"/>
      <c r="RG10" s="346"/>
      <c r="RH10" s="346"/>
      <c r="RI10" s="346"/>
      <c r="RJ10" s="346"/>
      <c r="RK10" s="346"/>
      <c r="RL10" s="346"/>
      <c r="RM10" s="346"/>
      <c r="RN10" s="346"/>
      <c r="RO10" s="346"/>
      <c r="RP10" s="346"/>
      <c r="RQ10" s="346"/>
      <c r="RR10" s="346"/>
      <c r="RS10" s="346"/>
      <c r="RT10" s="346"/>
      <c r="RU10" s="346"/>
      <c r="RV10" s="346"/>
      <c r="RW10" s="346"/>
      <c r="RX10" s="346"/>
      <c r="RY10" s="346"/>
      <c r="RZ10" s="346"/>
      <c r="SA10" s="346"/>
      <c r="SB10" s="346"/>
      <c r="SC10" s="346"/>
      <c r="SD10" s="346"/>
      <c r="SE10" s="346"/>
      <c r="SF10" s="346"/>
      <c r="SG10" s="346"/>
      <c r="SH10" s="346"/>
      <c r="SI10" s="346"/>
      <c r="SJ10" s="346"/>
      <c r="SK10" s="346"/>
      <c r="SL10" s="346"/>
      <c r="SM10" s="346"/>
      <c r="SN10" s="346"/>
      <c r="SO10" s="346"/>
      <c r="SP10" s="346"/>
      <c r="SQ10" s="346"/>
      <c r="SR10" s="346"/>
      <c r="SS10" s="346"/>
      <c r="ST10" s="346"/>
      <c r="SU10" s="346"/>
      <c r="SV10" s="346"/>
      <c r="SW10" s="346"/>
      <c r="SX10" s="346"/>
      <c r="SY10" s="346"/>
      <c r="SZ10" s="346"/>
      <c r="TA10" s="346"/>
      <c r="TB10" s="346"/>
      <c r="TC10" s="346"/>
      <c r="TD10" s="346"/>
      <c r="TE10" s="346"/>
      <c r="TF10" s="346"/>
      <c r="TG10" s="346"/>
      <c r="TH10" s="346"/>
      <c r="TI10" s="346"/>
      <c r="TJ10" s="346"/>
      <c r="TK10" s="346"/>
      <c r="TL10" s="346"/>
      <c r="TM10" s="346"/>
      <c r="TN10" s="346"/>
      <c r="TO10" s="346"/>
      <c r="TP10" s="346"/>
      <c r="TQ10" s="346"/>
      <c r="TR10" s="346"/>
      <c r="TS10" s="346"/>
      <c r="TT10" s="346"/>
      <c r="TU10" s="346"/>
      <c r="TV10" s="346"/>
      <c r="TW10" s="346"/>
      <c r="TX10" s="346"/>
      <c r="TY10" s="346"/>
      <c r="TZ10" s="346"/>
      <c r="UA10" s="346"/>
      <c r="UB10" s="346"/>
      <c r="UC10" s="346"/>
      <c r="UD10" s="346"/>
      <c r="UE10" s="346"/>
      <c r="UF10" s="346"/>
      <c r="UG10" s="346"/>
      <c r="UH10" s="346"/>
      <c r="UI10" s="346"/>
      <c r="UJ10" s="346"/>
      <c r="UK10" s="346"/>
      <c r="UL10" s="346"/>
      <c r="UM10" s="346"/>
      <c r="UN10" s="346"/>
      <c r="UO10" s="346"/>
      <c r="UP10" s="346"/>
      <c r="UQ10" s="346"/>
      <c r="UR10" s="346"/>
      <c r="US10" s="346"/>
      <c r="UT10" s="346"/>
      <c r="UU10" s="346"/>
      <c r="UV10" s="346"/>
      <c r="UW10" s="346"/>
      <c r="UX10" s="346"/>
      <c r="UY10" s="346"/>
      <c r="UZ10" s="346"/>
      <c r="VA10" s="346"/>
      <c r="VB10" s="346"/>
      <c r="VC10" s="346"/>
      <c r="VD10" s="346"/>
      <c r="VE10" s="346"/>
      <c r="VF10" s="346"/>
      <c r="VG10" s="346"/>
      <c r="VH10" s="346"/>
      <c r="VI10" s="346"/>
      <c r="VJ10" s="346"/>
      <c r="VK10" s="346"/>
      <c r="VL10" s="346"/>
      <c r="VM10" s="346"/>
      <c r="VN10" s="346"/>
      <c r="VO10" s="346"/>
      <c r="VP10" s="346"/>
      <c r="VQ10" s="346"/>
      <c r="VR10" s="346"/>
      <c r="VS10" s="346"/>
      <c r="VT10" s="346"/>
      <c r="VU10" s="346"/>
      <c r="VV10" s="346"/>
      <c r="VW10" s="346"/>
      <c r="VX10" s="346"/>
      <c r="VY10" s="346"/>
      <c r="VZ10" s="346"/>
      <c r="WA10" s="346"/>
      <c r="WB10" s="346"/>
      <c r="WC10" s="346"/>
      <c r="WD10" s="346"/>
      <c r="WE10" s="346"/>
      <c r="WF10" s="346"/>
      <c r="WG10" s="346"/>
      <c r="WH10" s="346"/>
      <c r="WI10" s="346"/>
      <c r="WJ10" s="346"/>
      <c r="WK10" s="346"/>
      <c r="WL10" s="346"/>
      <c r="WM10" s="346"/>
      <c r="WN10" s="346"/>
      <c r="WO10" s="346"/>
      <c r="WP10" s="346"/>
      <c r="WQ10" s="346"/>
      <c r="WR10" s="346"/>
      <c r="WS10" s="346"/>
      <c r="WT10" s="346"/>
      <c r="WU10" s="346"/>
      <c r="WV10" s="346"/>
      <c r="WW10" s="346"/>
      <c r="WX10" s="346"/>
      <c r="WY10" s="346"/>
      <c r="WZ10" s="346"/>
      <c r="XA10" s="346"/>
      <c r="XB10" s="346"/>
      <c r="XC10" s="346"/>
      <c r="XD10" s="346"/>
      <c r="XE10" s="346"/>
      <c r="XF10" s="346"/>
      <c r="XG10" s="346"/>
      <c r="XH10" s="346"/>
      <c r="XI10" s="346"/>
      <c r="XJ10" s="346"/>
      <c r="XK10" s="346"/>
      <c r="XL10" s="346"/>
      <c r="XM10" s="346"/>
      <c r="XN10" s="346"/>
      <c r="XO10" s="346"/>
      <c r="XP10" s="346"/>
      <c r="XQ10" s="346"/>
      <c r="XR10" s="346"/>
      <c r="XS10" s="346"/>
      <c r="XT10" s="346"/>
      <c r="XU10" s="346"/>
      <c r="XV10" s="346"/>
      <c r="XW10" s="346"/>
      <c r="XX10" s="346"/>
      <c r="XY10" s="346"/>
      <c r="XZ10" s="346"/>
      <c r="YA10" s="346"/>
      <c r="YB10" s="346"/>
      <c r="YC10" s="346"/>
      <c r="YD10" s="346"/>
      <c r="YE10" s="346"/>
      <c r="YF10" s="346"/>
      <c r="YG10" s="346"/>
      <c r="YH10" s="346"/>
      <c r="YI10" s="346"/>
      <c r="YJ10" s="346"/>
      <c r="YK10" s="346"/>
      <c r="YL10" s="346"/>
      <c r="YM10" s="346"/>
      <c r="YN10" s="346"/>
      <c r="YO10" s="346"/>
      <c r="YP10" s="346"/>
      <c r="YQ10" s="346"/>
      <c r="YR10" s="346"/>
      <c r="YS10" s="346"/>
      <c r="YT10" s="346"/>
      <c r="YU10" s="346"/>
      <c r="YV10" s="346"/>
      <c r="YW10" s="346"/>
      <c r="YX10" s="346"/>
    </row>
    <row r="11" spans="1:674" s="264" customFormat="1" ht="11.25" customHeight="1" x14ac:dyDescent="0.2">
      <c r="A11" s="407"/>
      <c r="B11" s="349" t="s">
        <v>126</v>
      </c>
      <c r="C11" s="350">
        <v>1.6E-2</v>
      </c>
      <c r="D11" s="350">
        <v>8.0000000000000002E-3</v>
      </c>
      <c r="E11" s="350">
        <v>7.0000000000000001E-3</v>
      </c>
      <c r="F11" s="350">
        <v>2.7E-2</v>
      </c>
      <c r="G11" s="350">
        <v>2.41E-2</v>
      </c>
      <c r="H11" s="350">
        <v>2.2200000000000001E-2</v>
      </c>
      <c r="I11" s="350">
        <v>2.1700000000000001E-2</v>
      </c>
      <c r="J11" s="350">
        <v>1.67E-2</v>
      </c>
      <c r="K11" s="350">
        <v>2.3E-2</v>
      </c>
      <c r="L11" s="350">
        <v>2.0199999999999999E-2</v>
      </c>
      <c r="M11" s="350">
        <v>1.8700000000000001E-2</v>
      </c>
      <c r="N11" s="350">
        <v>1.8800000000000001E-2</v>
      </c>
      <c r="O11" s="350">
        <v>2.7099999999999999E-2</v>
      </c>
      <c r="P11" s="350">
        <v>2.3845000000000002E-2</v>
      </c>
      <c r="Q11" s="350">
        <v>1.9115E-2</v>
      </c>
      <c r="R11" s="350">
        <v>3.052E-3</v>
      </c>
      <c r="S11" s="350">
        <v>1.3561999999999999E-2</v>
      </c>
      <c r="T11" s="350">
        <v>1.1209999999999999E-2</v>
      </c>
      <c r="U11" s="350">
        <v>1.1024000000000001E-2</v>
      </c>
      <c r="V11" s="350">
        <v>1.4026E-2</v>
      </c>
      <c r="W11" s="350">
        <v>1.3502E-2</v>
      </c>
      <c r="X11" s="350">
        <v>1.2083999999999999E-2</v>
      </c>
      <c r="Y11" s="350">
        <v>1.755E-2</v>
      </c>
      <c r="Z11" s="350">
        <v>1.0151E-2</v>
      </c>
      <c r="AA11" s="350">
        <v>1.0340999999999999E-2</v>
      </c>
      <c r="AB11" s="350">
        <v>9.6600000000000002E-3</v>
      </c>
      <c r="AC11" s="350">
        <v>1.2139E-2</v>
      </c>
      <c r="AD11" s="350">
        <v>1.473E-2</v>
      </c>
      <c r="AE11" s="350">
        <v>3.1813000000000001E-2</v>
      </c>
      <c r="AF11" s="350">
        <v>2.6268E-2</v>
      </c>
      <c r="AG11" s="350"/>
      <c r="AH11" s="350"/>
      <c r="AI11" s="350"/>
      <c r="AJ11" s="350"/>
      <c r="AK11" s="350"/>
      <c r="AL11" s="350"/>
      <c r="AM11" s="350"/>
      <c r="AN11" s="350"/>
      <c r="AO11" s="350"/>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c r="IW11" s="355"/>
      <c r="IX11" s="355"/>
      <c r="IY11" s="355"/>
      <c r="IZ11" s="355"/>
      <c r="JA11" s="355"/>
      <c r="JB11" s="355"/>
      <c r="JC11" s="355"/>
      <c r="JD11" s="355"/>
      <c r="JE11" s="355"/>
      <c r="JF11" s="355"/>
      <c r="JG11" s="355"/>
      <c r="JH11" s="355"/>
      <c r="JI11" s="355"/>
      <c r="JJ11" s="355"/>
      <c r="JK11" s="355"/>
      <c r="JL11" s="355"/>
      <c r="JM11" s="355"/>
      <c r="JN11" s="355"/>
      <c r="JO11" s="355"/>
      <c r="JP11" s="355"/>
      <c r="JQ11" s="355"/>
      <c r="JR11" s="355"/>
      <c r="JS11" s="355"/>
      <c r="JT11" s="355"/>
      <c r="JU11" s="355"/>
      <c r="JV11" s="355"/>
      <c r="JW11" s="355"/>
      <c r="JX11" s="355"/>
      <c r="JY11" s="355"/>
      <c r="JZ11" s="355"/>
      <c r="KA11" s="355"/>
      <c r="KB11" s="355"/>
      <c r="KC11" s="355"/>
      <c r="KD11" s="355"/>
      <c r="KE11" s="355"/>
      <c r="KF11" s="355"/>
      <c r="KG11" s="355"/>
      <c r="KH11" s="355"/>
      <c r="KI11" s="355"/>
      <c r="KJ11" s="355"/>
      <c r="KK11" s="355"/>
      <c r="KL11" s="355"/>
      <c r="KM11" s="355"/>
      <c r="KN11" s="355"/>
      <c r="KO11" s="355"/>
      <c r="KP11" s="355"/>
      <c r="KQ11" s="355"/>
      <c r="KR11" s="355"/>
      <c r="KS11" s="355"/>
      <c r="KT11" s="355"/>
      <c r="KU11" s="355"/>
      <c r="KV11" s="355"/>
      <c r="KW11" s="355"/>
      <c r="KX11" s="355"/>
      <c r="KY11" s="355"/>
      <c r="KZ11" s="355"/>
      <c r="LA11" s="355"/>
      <c r="LB11" s="355"/>
      <c r="LC11" s="355"/>
      <c r="LD11" s="355"/>
      <c r="LE11" s="355"/>
      <c r="LF11" s="355"/>
      <c r="LG11" s="355"/>
      <c r="LH11" s="355"/>
      <c r="LI11" s="355"/>
      <c r="LJ11" s="355"/>
      <c r="LK11" s="355"/>
      <c r="LL11" s="355"/>
      <c r="LM11" s="355"/>
      <c r="LN11" s="355"/>
      <c r="LO11" s="355"/>
      <c r="LP11" s="355"/>
      <c r="LQ11" s="355"/>
      <c r="LR11" s="355"/>
      <c r="LS11" s="355"/>
      <c r="LT11" s="355"/>
      <c r="LU11" s="355"/>
      <c r="LV11" s="355"/>
      <c r="LW11" s="355"/>
      <c r="LX11" s="355"/>
      <c r="LY11" s="355"/>
      <c r="LZ11" s="355"/>
      <c r="MA11" s="355"/>
      <c r="MB11" s="355"/>
      <c r="MC11" s="355"/>
      <c r="MD11" s="355"/>
      <c r="ME11" s="355"/>
      <c r="MF11" s="355"/>
      <c r="MG11" s="355"/>
      <c r="MH11" s="355"/>
      <c r="MI11" s="355"/>
      <c r="MJ11" s="355"/>
      <c r="MK11" s="355"/>
      <c r="ML11" s="355"/>
      <c r="MM11" s="355"/>
      <c r="MN11" s="355"/>
      <c r="MO11" s="355"/>
      <c r="MP11" s="355"/>
      <c r="MQ11" s="355"/>
      <c r="MR11" s="355"/>
      <c r="MS11" s="355"/>
      <c r="MT11" s="355"/>
      <c r="MU11" s="355"/>
      <c r="MV11" s="355"/>
      <c r="MW11" s="355"/>
      <c r="MX11" s="355"/>
      <c r="MY11" s="355"/>
      <c r="MZ11" s="355"/>
      <c r="NA11" s="355"/>
      <c r="NB11" s="355"/>
      <c r="NC11" s="355"/>
      <c r="ND11" s="355"/>
      <c r="NE11" s="355"/>
      <c r="NF11" s="355"/>
      <c r="NG11" s="355"/>
      <c r="NH11" s="355"/>
      <c r="NI11" s="355"/>
      <c r="NJ11" s="355"/>
      <c r="NK11" s="355"/>
      <c r="NL11" s="355"/>
      <c r="NM11" s="355"/>
      <c r="NN11" s="355"/>
      <c r="NO11" s="355"/>
      <c r="NP11" s="355"/>
      <c r="NQ11" s="355"/>
      <c r="NR11" s="355"/>
      <c r="NS11" s="355"/>
      <c r="NT11" s="355"/>
      <c r="NU11" s="355"/>
      <c r="NV11" s="355"/>
      <c r="NW11" s="355"/>
      <c r="NX11" s="355"/>
      <c r="NY11" s="355"/>
      <c r="NZ11" s="355"/>
      <c r="OA11" s="355"/>
      <c r="OB11" s="355"/>
      <c r="OC11" s="355"/>
      <c r="OD11" s="355"/>
      <c r="OE11" s="355"/>
      <c r="OF11" s="355"/>
      <c r="OG11" s="355"/>
      <c r="OH11" s="355"/>
      <c r="OI11" s="355"/>
      <c r="OJ11" s="355"/>
      <c r="OK11" s="355"/>
      <c r="OL11" s="355"/>
      <c r="OM11" s="355"/>
      <c r="ON11" s="355"/>
      <c r="OO11" s="355"/>
      <c r="OP11" s="355"/>
      <c r="OQ11" s="355"/>
      <c r="OR11" s="355"/>
      <c r="OS11" s="355"/>
      <c r="OT11" s="355"/>
      <c r="OU11" s="355"/>
      <c r="OV11" s="355"/>
      <c r="OW11" s="355"/>
      <c r="OX11" s="355"/>
      <c r="OY11" s="355"/>
      <c r="OZ11" s="355"/>
      <c r="PA11" s="355"/>
      <c r="PB11" s="355"/>
      <c r="PC11" s="355"/>
      <c r="PD11" s="355"/>
      <c r="PE11" s="355"/>
      <c r="PF11" s="355"/>
      <c r="PG11" s="355"/>
      <c r="PH11" s="355"/>
      <c r="PI11" s="355"/>
      <c r="PJ11" s="355"/>
      <c r="PK11" s="355"/>
      <c r="PL11" s="355"/>
      <c r="PM11" s="355"/>
      <c r="PN11" s="355"/>
      <c r="PO11" s="355"/>
      <c r="PP11" s="355"/>
      <c r="PQ11" s="355"/>
      <c r="PR11" s="355"/>
      <c r="PS11" s="355"/>
      <c r="PT11" s="355"/>
      <c r="PU11" s="355"/>
      <c r="PV11" s="355"/>
      <c r="PW11" s="355"/>
      <c r="PX11" s="355"/>
      <c r="PY11" s="355"/>
      <c r="PZ11" s="355"/>
      <c r="QA11" s="355"/>
      <c r="QB11" s="355"/>
      <c r="QC11" s="355"/>
      <c r="QD11" s="355"/>
      <c r="QE11" s="355"/>
      <c r="QF11" s="355"/>
      <c r="QG11" s="355"/>
      <c r="QH11" s="355"/>
      <c r="QI11" s="355"/>
      <c r="QJ11" s="355"/>
      <c r="QK11" s="355"/>
      <c r="QL11" s="355"/>
      <c r="QM11" s="355"/>
      <c r="QN11" s="355"/>
      <c r="QO11" s="355"/>
      <c r="QP11" s="355"/>
      <c r="QQ11" s="355"/>
      <c r="QR11" s="355"/>
      <c r="QS11" s="355"/>
      <c r="QT11" s="355"/>
      <c r="QU11" s="355"/>
      <c r="QV11" s="355"/>
      <c r="QW11" s="355"/>
      <c r="QX11" s="355"/>
      <c r="QY11" s="355"/>
      <c r="QZ11" s="355"/>
      <c r="RA11" s="355"/>
      <c r="RB11" s="355"/>
      <c r="RC11" s="355"/>
      <c r="RD11" s="355"/>
      <c r="RE11" s="355"/>
      <c r="RF11" s="355"/>
      <c r="RG11" s="355"/>
      <c r="RH11" s="355"/>
      <c r="RI11" s="355"/>
      <c r="RJ11" s="355"/>
      <c r="RK11" s="355"/>
      <c r="RL11" s="355"/>
      <c r="RM11" s="355"/>
      <c r="RN11" s="355"/>
      <c r="RO11" s="355"/>
      <c r="RP11" s="355"/>
      <c r="RQ11" s="355"/>
      <c r="RR11" s="355"/>
      <c r="RS11" s="355"/>
      <c r="RT11" s="355"/>
      <c r="RU11" s="355"/>
      <c r="RV11" s="355"/>
      <c r="RW11" s="355"/>
      <c r="RX11" s="355"/>
      <c r="RY11" s="355"/>
      <c r="RZ11" s="355"/>
      <c r="SA11" s="355"/>
      <c r="SB11" s="355"/>
      <c r="SC11" s="355"/>
      <c r="SD11" s="355"/>
      <c r="SE11" s="355"/>
      <c r="SF11" s="355"/>
      <c r="SG11" s="355"/>
      <c r="SH11" s="355"/>
      <c r="SI11" s="355"/>
      <c r="SJ11" s="355"/>
      <c r="SK11" s="355"/>
      <c r="SL11" s="355"/>
      <c r="SM11" s="355"/>
      <c r="SN11" s="355"/>
      <c r="SO11" s="355"/>
      <c r="SP11" s="355"/>
      <c r="SQ11" s="355"/>
      <c r="SR11" s="355"/>
      <c r="SS11" s="355"/>
      <c r="ST11" s="355"/>
      <c r="SU11" s="355"/>
      <c r="SV11" s="355"/>
      <c r="SW11" s="355"/>
      <c r="SX11" s="355"/>
      <c r="SY11" s="355"/>
      <c r="SZ11" s="355"/>
      <c r="TA11" s="355"/>
      <c r="TB11" s="355"/>
      <c r="TC11" s="355"/>
      <c r="TD11" s="355"/>
      <c r="TE11" s="355"/>
      <c r="TF11" s="355"/>
      <c r="TG11" s="355"/>
      <c r="TH11" s="355"/>
      <c r="TI11" s="355"/>
      <c r="TJ11" s="355"/>
      <c r="TK11" s="355"/>
      <c r="TL11" s="355"/>
      <c r="TM11" s="355"/>
      <c r="TN11" s="355"/>
      <c r="TO11" s="355"/>
      <c r="TP11" s="355"/>
      <c r="TQ11" s="355"/>
      <c r="TR11" s="355"/>
      <c r="TS11" s="355"/>
      <c r="TT11" s="355"/>
      <c r="TU11" s="355"/>
      <c r="TV11" s="355"/>
      <c r="TW11" s="355"/>
      <c r="TX11" s="355"/>
      <c r="TY11" s="355"/>
      <c r="TZ11" s="355"/>
      <c r="UA11" s="355"/>
      <c r="UB11" s="355"/>
      <c r="UC11" s="355"/>
      <c r="UD11" s="355"/>
      <c r="UE11" s="355"/>
      <c r="UF11" s="355"/>
      <c r="UG11" s="355"/>
      <c r="UH11" s="355"/>
      <c r="UI11" s="355"/>
      <c r="UJ11" s="355"/>
      <c r="UK11" s="355"/>
      <c r="UL11" s="355"/>
      <c r="UM11" s="355"/>
      <c r="UN11" s="355"/>
      <c r="UO11" s="355"/>
      <c r="UP11" s="355"/>
      <c r="UQ11" s="355"/>
      <c r="UR11" s="355"/>
      <c r="US11" s="355"/>
      <c r="UT11" s="355"/>
      <c r="UU11" s="355"/>
      <c r="UV11" s="355"/>
      <c r="UW11" s="355"/>
      <c r="UX11" s="355"/>
      <c r="UY11" s="355"/>
      <c r="UZ11" s="355"/>
      <c r="VA11" s="355"/>
      <c r="VB11" s="355"/>
      <c r="VC11" s="355"/>
      <c r="VD11" s="355"/>
      <c r="VE11" s="355"/>
      <c r="VF11" s="355"/>
      <c r="VG11" s="355"/>
      <c r="VH11" s="355"/>
      <c r="VI11" s="355"/>
      <c r="VJ11" s="355"/>
      <c r="VK11" s="355"/>
      <c r="VL11" s="355"/>
      <c r="VM11" s="355"/>
      <c r="VN11" s="355"/>
      <c r="VO11" s="355"/>
      <c r="VP11" s="355"/>
      <c r="VQ11" s="355"/>
      <c r="VR11" s="355"/>
      <c r="VS11" s="355"/>
      <c r="VT11" s="355"/>
      <c r="VU11" s="355"/>
      <c r="VV11" s="355"/>
      <c r="VW11" s="355"/>
      <c r="VX11" s="355"/>
      <c r="VY11" s="355"/>
      <c r="VZ11" s="355"/>
      <c r="WA11" s="355"/>
      <c r="WB11" s="355"/>
      <c r="WC11" s="355"/>
      <c r="WD11" s="355"/>
      <c r="WE11" s="355"/>
      <c r="WF11" s="355"/>
      <c r="WG11" s="355"/>
      <c r="WH11" s="355"/>
      <c r="WI11" s="355"/>
      <c r="WJ11" s="355"/>
      <c r="WK11" s="355"/>
      <c r="WL11" s="355"/>
      <c r="WM11" s="355"/>
      <c r="WN11" s="355"/>
      <c r="WO11" s="355"/>
      <c r="WP11" s="355"/>
      <c r="WQ11" s="355"/>
      <c r="WR11" s="355"/>
      <c r="WS11" s="355"/>
      <c r="WT11" s="355"/>
      <c r="WU11" s="355"/>
      <c r="WV11" s="355"/>
      <c r="WW11" s="355"/>
      <c r="WX11" s="355"/>
      <c r="WY11" s="355"/>
      <c r="WZ11" s="355"/>
      <c r="XA11" s="355"/>
      <c r="XB11" s="355"/>
      <c r="XC11" s="355"/>
      <c r="XD11" s="355"/>
      <c r="XE11" s="355"/>
      <c r="XF11" s="355"/>
      <c r="XG11" s="355"/>
      <c r="XH11" s="355"/>
      <c r="XI11" s="355"/>
      <c r="XJ11" s="355"/>
      <c r="XK11" s="355"/>
      <c r="XL11" s="355"/>
      <c r="XM11" s="355"/>
      <c r="XN11" s="355"/>
      <c r="XO11" s="355"/>
      <c r="XP11" s="355"/>
      <c r="XQ11" s="355"/>
      <c r="XR11" s="355"/>
      <c r="XS11" s="355"/>
      <c r="XT11" s="355"/>
      <c r="XU11" s="355"/>
      <c r="XV11" s="355"/>
      <c r="XW11" s="355"/>
      <c r="XX11" s="355"/>
      <c r="XY11" s="355"/>
      <c r="XZ11" s="355"/>
      <c r="YA11" s="355"/>
      <c r="YB11" s="355"/>
      <c r="YC11" s="355"/>
      <c r="YD11" s="355"/>
      <c r="YE11" s="355"/>
      <c r="YF11" s="355"/>
      <c r="YG11" s="355"/>
      <c r="YH11" s="355"/>
      <c r="YI11" s="355"/>
      <c r="YJ11" s="355"/>
      <c r="YK11" s="355"/>
      <c r="YL11" s="355"/>
      <c r="YM11" s="355"/>
      <c r="YN11" s="355"/>
      <c r="YO11" s="355"/>
      <c r="YP11" s="355"/>
      <c r="YQ11" s="355"/>
      <c r="YR11" s="355"/>
      <c r="YS11" s="355"/>
      <c r="YT11" s="355"/>
      <c r="YU11" s="355"/>
      <c r="YV11" s="355"/>
      <c r="YW11" s="355"/>
      <c r="YX11" s="355"/>
    </row>
    <row r="12" spans="1:674" s="118" customFormat="1" ht="11.25" customHeight="1" x14ac:dyDescent="0.2">
      <c r="A12" s="407"/>
      <c r="B12" s="349" t="s">
        <v>127</v>
      </c>
      <c r="C12" s="351">
        <v>2.01E-2</v>
      </c>
      <c r="D12" s="351">
        <v>2.0400000000000001E-2</v>
      </c>
      <c r="E12" s="351">
        <v>2.0299999999999999E-2</v>
      </c>
      <c r="F12" s="351">
        <v>1.89E-2</v>
      </c>
      <c r="G12" s="351">
        <v>1.8100000000000002E-2</v>
      </c>
      <c r="H12" s="351">
        <v>1.8499999999999999E-2</v>
      </c>
      <c r="I12" s="351">
        <v>1.9E-2</v>
      </c>
      <c r="J12" s="351">
        <v>1.8599999999999998E-2</v>
      </c>
      <c r="K12" s="351">
        <v>1.8700000000000001E-2</v>
      </c>
      <c r="L12" s="351">
        <v>1.8800000000000001E-2</v>
      </c>
      <c r="M12" s="351">
        <v>1.89E-2</v>
      </c>
      <c r="N12" s="351">
        <v>1.9199999999999998E-2</v>
      </c>
      <c r="O12" s="351">
        <v>1.9099999999999999E-2</v>
      </c>
      <c r="P12" s="351">
        <v>1.8800000000000001E-2</v>
      </c>
      <c r="Q12" s="351">
        <v>1.8499999999999999E-2</v>
      </c>
      <c r="R12" s="351">
        <v>1.6466000000000001E-2</v>
      </c>
      <c r="S12" s="351">
        <v>1.54E-2</v>
      </c>
      <c r="T12" s="351">
        <v>1.4742E-2</v>
      </c>
      <c r="U12" s="351">
        <v>1.4437E-2</v>
      </c>
      <c r="V12" s="351">
        <v>1.3599999999999999E-2</v>
      </c>
      <c r="W12" s="351">
        <v>1.3396999999999999E-2</v>
      </c>
      <c r="X12" s="351">
        <v>1.2995E-2</v>
      </c>
      <c r="Y12" s="351">
        <v>1.3086E-2</v>
      </c>
      <c r="Z12" s="351">
        <v>1.3202E-2</v>
      </c>
      <c r="AA12" s="351">
        <v>1.3243E-2</v>
      </c>
      <c r="AB12" s="351">
        <v>1.3598000000000001E-2</v>
      </c>
      <c r="AC12" s="351">
        <v>1.4791E-2</v>
      </c>
      <c r="AD12" s="351">
        <v>2.3494000000000001E-2</v>
      </c>
      <c r="AE12" s="351">
        <v>2.5333000000000001E-2</v>
      </c>
      <c r="AF12" s="351">
        <v>2.6443000000000001E-2</v>
      </c>
      <c r="AG12" s="350"/>
      <c r="AH12" s="350"/>
      <c r="AI12" s="350"/>
      <c r="AJ12" s="350"/>
      <c r="AK12" s="350"/>
      <c r="AL12" s="350"/>
      <c r="AM12" s="350"/>
      <c r="AN12" s="350"/>
      <c r="AO12" s="350"/>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c r="HQ12" s="346"/>
      <c r="HR12" s="346"/>
      <c r="HS12" s="346"/>
      <c r="HT12" s="346"/>
      <c r="HU12" s="346"/>
      <c r="HV12" s="346"/>
      <c r="HW12" s="346"/>
      <c r="HX12" s="346"/>
      <c r="HY12" s="346"/>
      <c r="HZ12" s="346"/>
      <c r="IA12" s="346"/>
      <c r="IB12" s="346"/>
      <c r="IC12" s="346"/>
      <c r="ID12" s="346"/>
      <c r="IE12" s="346"/>
      <c r="IF12" s="346"/>
      <c r="IG12" s="346"/>
      <c r="IH12" s="346"/>
      <c r="II12" s="346"/>
      <c r="IJ12" s="346"/>
      <c r="IK12" s="346"/>
      <c r="IL12" s="346"/>
      <c r="IM12" s="346"/>
      <c r="IN12" s="346"/>
      <c r="IO12" s="346"/>
      <c r="IP12" s="346"/>
      <c r="IQ12" s="346"/>
      <c r="IR12" s="346"/>
      <c r="IS12" s="346"/>
      <c r="IT12" s="346"/>
      <c r="IU12" s="346"/>
      <c r="IV12" s="346"/>
      <c r="IW12" s="346"/>
      <c r="IX12" s="346"/>
      <c r="IY12" s="346"/>
      <c r="IZ12" s="346"/>
      <c r="JA12" s="346"/>
      <c r="JB12" s="346"/>
      <c r="JC12" s="346"/>
      <c r="JD12" s="346"/>
      <c r="JE12" s="346"/>
      <c r="JF12" s="346"/>
      <c r="JG12" s="346"/>
      <c r="JH12" s="346"/>
      <c r="JI12" s="346"/>
      <c r="JJ12" s="346"/>
      <c r="JK12" s="346"/>
      <c r="JL12" s="346"/>
      <c r="JM12" s="346"/>
      <c r="JN12" s="346"/>
      <c r="JO12" s="346"/>
      <c r="JP12" s="346"/>
      <c r="JQ12" s="346"/>
      <c r="JR12" s="346"/>
      <c r="JS12" s="346"/>
      <c r="JT12" s="346"/>
      <c r="JU12" s="346"/>
      <c r="JV12" s="346"/>
      <c r="JW12" s="346"/>
      <c r="JX12" s="346"/>
      <c r="JY12" s="346"/>
      <c r="JZ12" s="346"/>
      <c r="KA12" s="346"/>
      <c r="KB12" s="346"/>
      <c r="KC12" s="346"/>
      <c r="KD12" s="346"/>
      <c r="KE12" s="346"/>
      <c r="KF12" s="346"/>
      <c r="KG12" s="346"/>
      <c r="KH12" s="346"/>
      <c r="KI12" s="346"/>
      <c r="KJ12" s="346"/>
      <c r="KK12" s="346"/>
      <c r="KL12" s="346"/>
      <c r="KM12" s="346"/>
      <c r="KN12" s="346"/>
      <c r="KO12" s="346"/>
      <c r="KP12" s="346"/>
      <c r="KQ12" s="346"/>
      <c r="KR12" s="346"/>
      <c r="KS12" s="346"/>
      <c r="KT12" s="346"/>
      <c r="KU12" s="346"/>
      <c r="KV12" s="346"/>
      <c r="KW12" s="346"/>
      <c r="KX12" s="346"/>
      <c r="KY12" s="346"/>
      <c r="KZ12" s="346"/>
      <c r="LA12" s="346"/>
      <c r="LB12" s="346"/>
      <c r="LC12" s="346"/>
      <c r="LD12" s="346"/>
      <c r="LE12" s="346"/>
      <c r="LF12" s="346"/>
      <c r="LG12" s="346"/>
      <c r="LH12" s="346"/>
      <c r="LI12" s="346"/>
      <c r="LJ12" s="346"/>
      <c r="LK12" s="346"/>
      <c r="LL12" s="346"/>
      <c r="LM12" s="346"/>
      <c r="LN12" s="346"/>
      <c r="LO12" s="346"/>
      <c r="LP12" s="346"/>
      <c r="LQ12" s="346"/>
      <c r="LR12" s="346"/>
      <c r="LS12" s="346"/>
      <c r="LT12" s="346"/>
      <c r="LU12" s="346"/>
      <c r="LV12" s="346"/>
      <c r="LW12" s="346"/>
      <c r="LX12" s="346"/>
      <c r="LY12" s="346"/>
      <c r="LZ12" s="346"/>
      <c r="MA12" s="346"/>
      <c r="MB12" s="346"/>
      <c r="MC12" s="346"/>
      <c r="MD12" s="346"/>
      <c r="ME12" s="346"/>
      <c r="MF12" s="346"/>
      <c r="MG12" s="346"/>
      <c r="MH12" s="346"/>
      <c r="MI12" s="346"/>
      <c r="MJ12" s="346"/>
      <c r="MK12" s="346"/>
      <c r="ML12" s="346"/>
      <c r="MM12" s="346"/>
      <c r="MN12" s="346"/>
      <c r="MO12" s="346"/>
      <c r="MP12" s="346"/>
      <c r="MQ12" s="346"/>
      <c r="MR12" s="346"/>
      <c r="MS12" s="346"/>
      <c r="MT12" s="346"/>
      <c r="MU12" s="346"/>
      <c r="MV12" s="346"/>
      <c r="MW12" s="346"/>
      <c r="MX12" s="346"/>
      <c r="MY12" s="346"/>
      <c r="MZ12" s="346"/>
      <c r="NA12" s="346"/>
      <c r="NB12" s="346"/>
      <c r="NC12" s="346"/>
      <c r="ND12" s="346"/>
      <c r="NE12" s="346"/>
      <c r="NF12" s="346"/>
      <c r="NG12" s="346"/>
      <c r="NH12" s="346"/>
      <c r="NI12" s="346"/>
      <c r="NJ12" s="346"/>
      <c r="NK12" s="346"/>
      <c r="NL12" s="346"/>
      <c r="NM12" s="346"/>
      <c r="NN12" s="346"/>
      <c r="NO12" s="346"/>
      <c r="NP12" s="346"/>
      <c r="NQ12" s="346"/>
      <c r="NR12" s="346"/>
      <c r="NS12" s="346"/>
      <c r="NT12" s="346"/>
      <c r="NU12" s="346"/>
      <c r="NV12" s="346"/>
      <c r="NW12" s="346"/>
      <c r="NX12" s="346"/>
      <c r="NY12" s="346"/>
      <c r="NZ12" s="346"/>
      <c r="OA12" s="346"/>
      <c r="OB12" s="346"/>
      <c r="OC12" s="346"/>
      <c r="OD12" s="346"/>
      <c r="OE12" s="346"/>
      <c r="OF12" s="346"/>
      <c r="OG12" s="346"/>
      <c r="OH12" s="346"/>
      <c r="OI12" s="346"/>
      <c r="OJ12" s="346"/>
      <c r="OK12" s="346"/>
      <c r="OL12" s="346"/>
      <c r="OM12" s="346"/>
      <c r="ON12" s="346"/>
      <c r="OO12" s="346"/>
      <c r="OP12" s="346"/>
      <c r="OQ12" s="346"/>
      <c r="OR12" s="346"/>
      <c r="OS12" s="346"/>
      <c r="OT12" s="346"/>
      <c r="OU12" s="346"/>
      <c r="OV12" s="346"/>
      <c r="OW12" s="346"/>
      <c r="OX12" s="346"/>
      <c r="OY12" s="346"/>
      <c r="OZ12" s="346"/>
      <c r="PA12" s="346"/>
      <c r="PB12" s="346"/>
      <c r="PC12" s="346"/>
      <c r="PD12" s="346"/>
      <c r="PE12" s="346"/>
      <c r="PF12" s="346"/>
      <c r="PG12" s="346"/>
      <c r="PH12" s="346"/>
      <c r="PI12" s="346"/>
      <c r="PJ12" s="346"/>
      <c r="PK12" s="346"/>
      <c r="PL12" s="346"/>
      <c r="PM12" s="346"/>
      <c r="PN12" s="346"/>
      <c r="PO12" s="346"/>
      <c r="PP12" s="346"/>
      <c r="PQ12" s="346"/>
      <c r="PR12" s="346"/>
      <c r="PS12" s="346"/>
      <c r="PT12" s="346"/>
      <c r="PU12" s="346"/>
      <c r="PV12" s="346"/>
      <c r="PW12" s="346"/>
      <c r="PX12" s="346"/>
      <c r="PY12" s="346"/>
      <c r="PZ12" s="346"/>
      <c r="QA12" s="346"/>
      <c r="QB12" s="346"/>
      <c r="QC12" s="346"/>
      <c r="QD12" s="346"/>
      <c r="QE12" s="346"/>
      <c r="QF12" s="346"/>
      <c r="QG12" s="346"/>
      <c r="QH12" s="346"/>
      <c r="QI12" s="346"/>
      <c r="QJ12" s="346"/>
      <c r="QK12" s="346"/>
      <c r="QL12" s="346"/>
      <c r="QM12" s="346"/>
      <c r="QN12" s="346"/>
      <c r="QO12" s="346"/>
      <c r="QP12" s="346"/>
      <c r="QQ12" s="346"/>
      <c r="QR12" s="346"/>
      <c r="QS12" s="346"/>
      <c r="QT12" s="346"/>
      <c r="QU12" s="346"/>
      <c r="QV12" s="346"/>
      <c r="QW12" s="346"/>
      <c r="QX12" s="346"/>
      <c r="QY12" s="346"/>
      <c r="QZ12" s="346"/>
      <c r="RA12" s="346"/>
      <c r="RB12" s="346"/>
      <c r="RC12" s="346"/>
      <c r="RD12" s="346"/>
      <c r="RE12" s="346"/>
      <c r="RF12" s="346"/>
      <c r="RG12" s="346"/>
      <c r="RH12" s="346"/>
      <c r="RI12" s="346"/>
      <c r="RJ12" s="346"/>
      <c r="RK12" s="346"/>
      <c r="RL12" s="346"/>
      <c r="RM12" s="346"/>
      <c r="RN12" s="346"/>
      <c r="RO12" s="346"/>
      <c r="RP12" s="346"/>
      <c r="RQ12" s="346"/>
      <c r="RR12" s="346"/>
      <c r="RS12" s="346"/>
      <c r="RT12" s="346"/>
      <c r="RU12" s="346"/>
      <c r="RV12" s="346"/>
      <c r="RW12" s="346"/>
      <c r="RX12" s="346"/>
      <c r="RY12" s="346"/>
      <c r="RZ12" s="346"/>
      <c r="SA12" s="346"/>
      <c r="SB12" s="346"/>
      <c r="SC12" s="346"/>
      <c r="SD12" s="346"/>
      <c r="SE12" s="346"/>
      <c r="SF12" s="346"/>
      <c r="SG12" s="346"/>
      <c r="SH12" s="346"/>
      <c r="SI12" s="346"/>
      <c r="SJ12" s="346"/>
      <c r="SK12" s="346"/>
      <c r="SL12" s="346"/>
      <c r="SM12" s="346"/>
      <c r="SN12" s="346"/>
      <c r="SO12" s="346"/>
      <c r="SP12" s="346"/>
      <c r="SQ12" s="346"/>
      <c r="SR12" s="346"/>
      <c r="SS12" s="346"/>
      <c r="ST12" s="346"/>
      <c r="SU12" s="346"/>
      <c r="SV12" s="346"/>
      <c r="SW12" s="346"/>
      <c r="SX12" s="346"/>
      <c r="SY12" s="346"/>
      <c r="SZ12" s="346"/>
      <c r="TA12" s="346"/>
      <c r="TB12" s="346"/>
      <c r="TC12" s="346"/>
      <c r="TD12" s="346"/>
      <c r="TE12" s="346"/>
      <c r="TF12" s="346"/>
      <c r="TG12" s="346"/>
      <c r="TH12" s="346"/>
      <c r="TI12" s="346"/>
      <c r="TJ12" s="346"/>
      <c r="TK12" s="346"/>
      <c r="TL12" s="346"/>
      <c r="TM12" s="346"/>
      <c r="TN12" s="346"/>
      <c r="TO12" s="346"/>
      <c r="TP12" s="346"/>
      <c r="TQ12" s="346"/>
      <c r="TR12" s="346"/>
      <c r="TS12" s="346"/>
      <c r="TT12" s="346"/>
      <c r="TU12" s="346"/>
      <c r="TV12" s="346"/>
      <c r="TW12" s="346"/>
      <c r="TX12" s="346"/>
      <c r="TY12" s="346"/>
      <c r="TZ12" s="346"/>
      <c r="UA12" s="346"/>
      <c r="UB12" s="346"/>
      <c r="UC12" s="346"/>
      <c r="UD12" s="346"/>
      <c r="UE12" s="346"/>
      <c r="UF12" s="346"/>
      <c r="UG12" s="346"/>
      <c r="UH12" s="346"/>
      <c r="UI12" s="346"/>
      <c r="UJ12" s="346"/>
      <c r="UK12" s="346"/>
      <c r="UL12" s="346"/>
      <c r="UM12" s="346"/>
      <c r="UN12" s="346"/>
      <c r="UO12" s="346"/>
      <c r="UP12" s="346"/>
      <c r="UQ12" s="346"/>
      <c r="UR12" s="346"/>
      <c r="US12" s="346"/>
      <c r="UT12" s="346"/>
      <c r="UU12" s="346"/>
      <c r="UV12" s="346"/>
      <c r="UW12" s="346"/>
      <c r="UX12" s="346"/>
      <c r="UY12" s="346"/>
      <c r="UZ12" s="346"/>
      <c r="VA12" s="346"/>
      <c r="VB12" s="346"/>
      <c r="VC12" s="346"/>
      <c r="VD12" s="346"/>
      <c r="VE12" s="346"/>
      <c r="VF12" s="346"/>
      <c r="VG12" s="346"/>
      <c r="VH12" s="346"/>
      <c r="VI12" s="346"/>
      <c r="VJ12" s="346"/>
      <c r="VK12" s="346"/>
      <c r="VL12" s="346"/>
      <c r="VM12" s="346"/>
      <c r="VN12" s="346"/>
      <c r="VO12" s="346"/>
      <c r="VP12" s="346"/>
      <c r="VQ12" s="346"/>
      <c r="VR12" s="346"/>
      <c r="VS12" s="346"/>
      <c r="VT12" s="346"/>
      <c r="VU12" s="346"/>
      <c r="VV12" s="346"/>
      <c r="VW12" s="346"/>
      <c r="VX12" s="346"/>
      <c r="VY12" s="346"/>
      <c r="VZ12" s="346"/>
      <c r="WA12" s="346"/>
      <c r="WB12" s="346"/>
      <c r="WC12" s="346"/>
      <c r="WD12" s="346"/>
      <c r="WE12" s="346"/>
      <c r="WF12" s="346"/>
      <c r="WG12" s="346"/>
      <c r="WH12" s="346"/>
      <c r="WI12" s="346"/>
      <c r="WJ12" s="346"/>
      <c r="WK12" s="346"/>
      <c r="WL12" s="346"/>
      <c r="WM12" s="346"/>
      <c r="WN12" s="346"/>
      <c r="WO12" s="346"/>
      <c r="WP12" s="346"/>
      <c r="WQ12" s="346"/>
      <c r="WR12" s="346"/>
      <c r="WS12" s="346"/>
      <c r="WT12" s="346"/>
      <c r="WU12" s="346"/>
      <c r="WV12" s="346"/>
      <c r="WW12" s="346"/>
      <c r="WX12" s="346"/>
      <c r="WY12" s="346"/>
      <c r="WZ12" s="346"/>
      <c r="XA12" s="346"/>
      <c r="XB12" s="346"/>
      <c r="XC12" s="346"/>
      <c r="XD12" s="346"/>
      <c r="XE12" s="346"/>
      <c r="XF12" s="346"/>
      <c r="XG12" s="346"/>
      <c r="XH12" s="346"/>
      <c r="XI12" s="346"/>
      <c r="XJ12" s="346"/>
      <c r="XK12" s="346"/>
      <c r="XL12" s="346"/>
      <c r="XM12" s="346"/>
      <c r="XN12" s="346"/>
      <c r="XO12" s="346"/>
      <c r="XP12" s="346"/>
      <c r="XQ12" s="346"/>
      <c r="XR12" s="346"/>
      <c r="XS12" s="346"/>
      <c r="XT12" s="346"/>
      <c r="XU12" s="346"/>
      <c r="XV12" s="346"/>
      <c r="XW12" s="346"/>
      <c r="XX12" s="346"/>
      <c r="XY12" s="346"/>
      <c r="XZ12" s="346"/>
      <c r="YA12" s="346"/>
      <c r="YB12" s="346"/>
      <c r="YC12" s="346"/>
      <c r="YD12" s="346"/>
      <c r="YE12" s="346"/>
      <c r="YF12" s="346"/>
      <c r="YG12" s="346"/>
      <c r="YH12" s="346"/>
      <c r="YI12" s="346"/>
      <c r="YJ12" s="346"/>
      <c r="YK12" s="346"/>
      <c r="YL12" s="346"/>
      <c r="YM12" s="346"/>
      <c r="YN12" s="346"/>
      <c r="YO12" s="346"/>
      <c r="YP12" s="346"/>
      <c r="YQ12" s="346"/>
      <c r="YR12" s="346"/>
      <c r="YS12" s="346"/>
      <c r="YT12" s="346"/>
      <c r="YU12" s="346"/>
      <c r="YV12" s="346"/>
      <c r="YW12" s="346"/>
      <c r="YX12" s="346"/>
    </row>
    <row r="13" spans="1:674" s="263" customFormat="1" ht="11.25" customHeight="1" x14ac:dyDescent="0.2">
      <c r="A13" s="407"/>
      <c r="B13" s="349" t="s">
        <v>128</v>
      </c>
      <c r="C13" s="350">
        <v>0.50800000000000001</v>
      </c>
      <c r="D13" s="350">
        <v>0.55000000000000004</v>
      </c>
      <c r="E13" s="350">
        <v>0.57889999999999997</v>
      </c>
      <c r="F13" s="350">
        <v>0.46</v>
      </c>
      <c r="G13" s="350">
        <v>0.48139999999999999</v>
      </c>
      <c r="H13" s="350">
        <v>0.50819999999999999</v>
      </c>
      <c r="I13" s="350">
        <v>0.53280000000000005</v>
      </c>
      <c r="J13" s="350">
        <v>0.51749999999999996</v>
      </c>
      <c r="K13" s="350">
        <v>0.46800000000000003</v>
      </c>
      <c r="L13" s="350">
        <v>0.50660000000000005</v>
      </c>
      <c r="M13" s="350">
        <v>0.5534</v>
      </c>
      <c r="N13" s="350">
        <v>0.51882099999999998</v>
      </c>
      <c r="O13" s="350">
        <v>0.40545500000000001</v>
      </c>
      <c r="P13" s="350">
        <v>0.46763500000000002</v>
      </c>
      <c r="Q13" s="350">
        <v>0.53896200000000005</v>
      </c>
      <c r="R13" s="350">
        <v>0.67996999999999996</v>
      </c>
      <c r="S13" s="350">
        <v>0.51553599999999999</v>
      </c>
      <c r="T13" s="350">
        <v>0.55762299999999998</v>
      </c>
      <c r="U13" s="350">
        <v>0.57899800000000001</v>
      </c>
      <c r="V13" s="350">
        <v>0.62076600000000004</v>
      </c>
      <c r="W13" s="350">
        <v>0.58420499999999997</v>
      </c>
      <c r="X13" s="350">
        <v>0.607908</v>
      </c>
      <c r="Y13" s="350">
        <v>0.50788800000000001</v>
      </c>
      <c r="Z13" s="350">
        <v>0.58922600000000003</v>
      </c>
      <c r="AA13" s="350">
        <v>0.57875299999999996</v>
      </c>
      <c r="AB13" s="350">
        <v>0.58981300000000003</v>
      </c>
      <c r="AC13" s="350">
        <v>0.56766099999999997</v>
      </c>
      <c r="AD13" s="350">
        <v>0.49266599999999999</v>
      </c>
      <c r="AE13" s="350">
        <v>0.31390200000000001</v>
      </c>
      <c r="AF13" s="350">
        <v>0.35357899999999998</v>
      </c>
      <c r="AG13" s="350"/>
      <c r="AH13" s="350"/>
      <c r="AI13" s="350"/>
      <c r="AJ13" s="350"/>
      <c r="AK13" s="350"/>
      <c r="AL13" s="350"/>
      <c r="AM13" s="350"/>
      <c r="AN13" s="350"/>
      <c r="AO13" s="350"/>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c r="HQ13" s="346"/>
      <c r="HR13" s="346"/>
      <c r="HS13" s="346"/>
      <c r="HT13" s="346"/>
      <c r="HU13" s="346"/>
      <c r="HV13" s="346"/>
      <c r="HW13" s="346"/>
      <c r="HX13" s="346"/>
      <c r="HY13" s="346"/>
      <c r="HZ13" s="346"/>
      <c r="IA13" s="346"/>
      <c r="IB13" s="346"/>
      <c r="IC13" s="346"/>
      <c r="ID13" s="346"/>
      <c r="IE13" s="346"/>
      <c r="IF13" s="346"/>
      <c r="IG13" s="346"/>
      <c r="IH13" s="346"/>
      <c r="II13" s="346"/>
      <c r="IJ13" s="346"/>
      <c r="IK13" s="346"/>
      <c r="IL13" s="346"/>
      <c r="IM13" s="346"/>
      <c r="IN13" s="346"/>
      <c r="IO13" s="346"/>
      <c r="IP13" s="346"/>
      <c r="IQ13" s="346"/>
      <c r="IR13" s="346"/>
      <c r="IS13" s="346"/>
      <c r="IT13" s="346"/>
      <c r="IU13" s="346"/>
      <c r="IV13" s="346"/>
      <c r="IW13" s="346"/>
      <c r="IX13" s="346"/>
      <c r="IY13" s="346"/>
      <c r="IZ13" s="346"/>
      <c r="JA13" s="346"/>
      <c r="JB13" s="346"/>
      <c r="JC13" s="346"/>
      <c r="JD13" s="346"/>
      <c r="JE13" s="346"/>
      <c r="JF13" s="346"/>
      <c r="JG13" s="346"/>
      <c r="JH13" s="346"/>
      <c r="JI13" s="346"/>
      <c r="JJ13" s="346"/>
      <c r="JK13" s="346"/>
      <c r="JL13" s="346"/>
      <c r="JM13" s="346"/>
      <c r="JN13" s="346"/>
      <c r="JO13" s="346"/>
      <c r="JP13" s="346"/>
      <c r="JQ13" s="346"/>
      <c r="JR13" s="346"/>
      <c r="JS13" s="346"/>
      <c r="JT13" s="346"/>
      <c r="JU13" s="346"/>
      <c r="JV13" s="346"/>
      <c r="JW13" s="346"/>
      <c r="JX13" s="346"/>
      <c r="JY13" s="346"/>
      <c r="JZ13" s="346"/>
      <c r="KA13" s="346"/>
      <c r="KB13" s="346"/>
      <c r="KC13" s="346"/>
      <c r="KD13" s="346"/>
      <c r="KE13" s="346"/>
      <c r="KF13" s="346"/>
      <c r="KG13" s="346"/>
      <c r="KH13" s="346"/>
      <c r="KI13" s="346"/>
      <c r="KJ13" s="346"/>
      <c r="KK13" s="346"/>
      <c r="KL13" s="346"/>
      <c r="KM13" s="346"/>
      <c r="KN13" s="346"/>
      <c r="KO13" s="346"/>
      <c r="KP13" s="346"/>
      <c r="KQ13" s="346"/>
      <c r="KR13" s="346"/>
      <c r="KS13" s="346"/>
      <c r="KT13" s="346"/>
      <c r="KU13" s="346"/>
      <c r="KV13" s="346"/>
      <c r="KW13" s="346"/>
      <c r="KX13" s="346"/>
      <c r="KY13" s="346"/>
      <c r="KZ13" s="346"/>
      <c r="LA13" s="346"/>
      <c r="LB13" s="346"/>
      <c r="LC13" s="346"/>
      <c r="LD13" s="346"/>
      <c r="LE13" s="346"/>
      <c r="LF13" s="346"/>
      <c r="LG13" s="346"/>
      <c r="LH13" s="346"/>
      <c r="LI13" s="346"/>
      <c r="LJ13" s="346"/>
      <c r="LK13" s="346"/>
      <c r="LL13" s="346"/>
      <c r="LM13" s="346"/>
      <c r="LN13" s="346"/>
      <c r="LO13" s="346"/>
      <c r="LP13" s="346"/>
      <c r="LQ13" s="346"/>
      <c r="LR13" s="346"/>
      <c r="LS13" s="346"/>
      <c r="LT13" s="346"/>
      <c r="LU13" s="346"/>
      <c r="LV13" s="346"/>
      <c r="LW13" s="346"/>
      <c r="LX13" s="346"/>
      <c r="LY13" s="346"/>
      <c r="LZ13" s="346"/>
      <c r="MA13" s="346"/>
      <c r="MB13" s="346"/>
      <c r="MC13" s="346"/>
      <c r="MD13" s="346"/>
      <c r="ME13" s="346"/>
      <c r="MF13" s="346"/>
      <c r="MG13" s="346"/>
      <c r="MH13" s="346"/>
      <c r="MI13" s="346"/>
      <c r="MJ13" s="346"/>
      <c r="MK13" s="346"/>
      <c r="ML13" s="346"/>
      <c r="MM13" s="346"/>
      <c r="MN13" s="346"/>
      <c r="MO13" s="346"/>
      <c r="MP13" s="346"/>
      <c r="MQ13" s="346"/>
      <c r="MR13" s="346"/>
      <c r="MS13" s="346"/>
      <c r="MT13" s="346"/>
      <c r="MU13" s="346"/>
      <c r="MV13" s="346"/>
      <c r="MW13" s="346"/>
      <c r="MX13" s="346"/>
      <c r="MY13" s="346"/>
      <c r="MZ13" s="346"/>
      <c r="NA13" s="346"/>
      <c r="NB13" s="346"/>
      <c r="NC13" s="346"/>
      <c r="ND13" s="346"/>
      <c r="NE13" s="346"/>
      <c r="NF13" s="346"/>
      <c r="NG13" s="346"/>
      <c r="NH13" s="346"/>
      <c r="NI13" s="346"/>
      <c r="NJ13" s="346"/>
      <c r="NK13" s="346"/>
      <c r="NL13" s="346"/>
      <c r="NM13" s="346"/>
      <c r="NN13" s="346"/>
      <c r="NO13" s="346"/>
      <c r="NP13" s="346"/>
      <c r="NQ13" s="346"/>
      <c r="NR13" s="346"/>
      <c r="NS13" s="346"/>
      <c r="NT13" s="346"/>
      <c r="NU13" s="346"/>
      <c r="NV13" s="346"/>
      <c r="NW13" s="346"/>
      <c r="NX13" s="346"/>
      <c r="NY13" s="346"/>
      <c r="NZ13" s="346"/>
      <c r="OA13" s="346"/>
      <c r="OB13" s="346"/>
      <c r="OC13" s="346"/>
      <c r="OD13" s="346"/>
      <c r="OE13" s="346"/>
      <c r="OF13" s="346"/>
      <c r="OG13" s="346"/>
      <c r="OH13" s="346"/>
      <c r="OI13" s="346"/>
      <c r="OJ13" s="346"/>
      <c r="OK13" s="346"/>
      <c r="OL13" s="346"/>
      <c r="OM13" s="346"/>
      <c r="ON13" s="346"/>
      <c r="OO13" s="346"/>
      <c r="OP13" s="346"/>
      <c r="OQ13" s="346"/>
      <c r="OR13" s="346"/>
      <c r="OS13" s="346"/>
      <c r="OT13" s="346"/>
      <c r="OU13" s="346"/>
      <c r="OV13" s="346"/>
      <c r="OW13" s="346"/>
      <c r="OX13" s="346"/>
      <c r="OY13" s="346"/>
      <c r="OZ13" s="346"/>
      <c r="PA13" s="346"/>
      <c r="PB13" s="346"/>
      <c r="PC13" s="346"/>
      <c r="PD13" s="346"/>
      <c r="PE13" s="346"/>
      <c r="PF13" s="346"/>
      <c r="PG13" s="346"/>
      <c r="PH13" s="346"/>
      <c r="PI13" s="346"/>
      <c r="PJ13" s="346"/>
      <c r="PK13" s="346"/>
      <c r="PL13" s="346"/>
      <c r="PM13" s="346"/>
      <c r="PN13" s="346"/>
      <c r="PO13" s="346"/>
      <c r="PP13" s="346"/>
      <c r="PQ13" s="346"/>
      <c r="PR13" s="346"/>
      <c r="PS13" s="346"/>
      <c r="PT13" s="346"/>
      <c r="PU13" s="346"/>
      <c r="PV13" s="346"/>
      <c r="PW13" s="346"/>
      <c r="PX13" s="346"/>
      <c r="PY13" s="346"/>
      <c r="PZ13" s="346"/>
      <c r="QA13" s="346"/>
      <c r="QB13" s="346"/>
      <c r="QC13" s="346"/>
      <c r="QD13" s="346"/>
      <c r="QE13" s="346"/>
      <c r="QF13" s="346"/>
      <c r="QG13" s="346"/>
      <c r="QH13" s="346"/>
      <c r="QI13" s="346"/>
      <c r="QJ13" s="346"/>
      <c r="QK13" s="346"/>
      <c r="QL13" s="346"/>
      <c r="QM13" s="346"/>
      <c r="QN13" s="346"/>
      <c r="QO13" s="346"/>
      <c r="QP13" s="346"/>
      <c r="QQ13" s="346"/>
      <c r="QR13" s="346"/>
      <c r="QS13" s="346"/>
      <c r="QT13" s="346"/>
      <c r="QU13" s="346"/>
      <c r="QV13" s="346"/>
      <c r="QW13" s="346"/>
      <c r="QX13" s="346"/>
      <c r="QY13" s="346"/>
      <c r="QZ13" s="346"/>
      <c r="RA13" s="346"/>
      <c r="RB13" s="346"/>
      <c r="RC13" s="346"/>
      <c r="RD13" s="346"/>
      <c r="RE13" s="346"/>
      <c r="RF13" s="346"/>
      <c r="RG13" s="346"/>
      <c r="RH13" s="346"/>
      <c r="RI13" s="346"/>
      <c r="RJ13" s="346"/>
      <c r="RK13" s="346"/>
      <c r="RL13" s="346"/>
      <c r="RM13" s="346"/>
      <c r="RN13" s="346"/>
      <c r="RO13" s="346"/>
      <c r="RP13" s="346"/>
      <c r="RQ13" s="346"/>
      <c r="RR13" s="346"/>
      <c r="RS13" s="346"/>
      <c r="RT13" s="346"/>
      <c r="RU13" s="346"/>
      <c r="RV13" s="346"/>
      <c r="RW13" s="346"/>
      <c r="RX13" s="346"/>
      <c r="RY13" s="346"/>
      <c r="RZ13" s="346"/>
      <c r="SA13" s="346"/>
      <c r="SB13" s="346"/>
      <c r="SC13" s="346"/>
      <c r="SD13" s="346"/>
      <c r="SE13" s="346"/>
      <c r="SF13" s="346"/>
      <c r="SG13" s="346"/>
      <c r="SH13" s="346"/>
      <c r="SI13" s="346"/>
      <c r="SJ13" s="346"/>
      <c r="SK13" s="346"/>
      <c r="SL13" s="346"/>
      <c r="SM13" s="346"/>
      <c r="SN13" s="346"/>
      <c r="SO13" s="346"/>
      <c r="SP13" s="346"/>
      <c r="SQ13" s="346"/>
      <c r="SR13" s="346"/>
      <c r="SS13" s="346"/>
      <c r="ST13" s="346"/>
      <c r="SU13" s="346"/>
      <c r="SV13" s="346"/>
      <c r="SW13" s="346"/>
      <c r="SX13" s="346"/>
      <c r="SY13" s="346"/>
      <c r="SZ13" s="346"/>
      <c r="TA13" s="346"/>
      <c r="TB13" s="346"/>
      <c r="TC13" s="346"/>
      <c r="TD13" s="346"/>
      <c r="TE13" s="346"/>
      <c r="TF13" s="346"/>
      <c r="TG13" s="346"/>
      <c r="TH13" s="346"/>
      <c r="TI13" s="346"/>
      <c r="TJ13" s="346"/>
      <c r="TK13" s="346"/>
      <c r="TL13" s="346"/>
      <c r="TM13" s="346"/>
      <c r="TN13" s="346"/>
      <c r="TO13" s="346"/>
      <c r="TP13" s="346"/>
      <c r="TQ13" s="346"/>
      <c r="TR13" s="346"/>
      <c r="TS13" s="346"/>
      <c r="TT13" s="346"/>
      <c r="TU13" s="346"/>
      <c r="TV13" s="346"/>
      <c r="TW13" s="346"/>
      <c r="TX13" s="346"/>
      <c r="TY13" s="346"/>
      <c r="TZ13" s="346"/>
      <c r="UA13" s="346"/>
      <c r="UB13" s="346"/>
      <c r="UC13" s="346"/>
      <c r="UD13" s="346"/>
      <c r="UE13" s="346"/>
      <c r="UF13" s="346"/>
      <c r="UG13" s="346"/>
      <c r="UH13" s="346"/>
      <c r="UI13" s="346"/>
      <c r="UJ13" s="346"/>
      <c r="UK13" s="346"/>
      <c r="UL13" s="346"/>
      <c r="UM13" s="346"/>
      <c r="UN13" s="346"/>
      <c r="UO13" s="346"/>
      <c r="UP13" s="346"/>
      <c r="UQ13" s="346"/>
      <c r="UR13" s="346"/>
      <c r="US13" s="346"/>
      <c r="UT13" s="346"/>
      <c r="UU13" s="346"/>
      <c r="UV13" s="346"/>
      <c r="UW13" s="346"/>
      <c r="UX13" s="346"/>
      <c r="UY13" s="346"/>
      <c r="UZ13" s="346"/>
      <c r="VA13" s="346"/>
      <c r="VB13" s="346"/>
      <c r="VC13" s="346"/>
      <c r="VD13" s="346"/>
      <c r="VE13" s="346"/>
      <c r="VF13" s="346"/>
      <c r="VG13" s="346"/>
      <c r="VH13" s="346"/>
      <c r="VI13" s="346"/>
      <c r="VJ13" s="346"/>
      <c r="VK13" s="346"/>
      <c r="VL13" s="346"/>
      <c r="VM13" s="346"/>
      <c r="VN13" s="346"/>
      <c r="VO13" s="346"/>
      <c r="VP13" s="346"/>
      <c r="VQ13" s="346"/>
      <c r="VR13" s="346"/>
      <c r="VS13" s="346"/>
      <c r="VT13" s="346"/>
      <c r="VU13" s="346"/>
      <c r="VV13" s="346"/>
      <c r="VW13" s="346"/>
      <c r="VX13" s="346"/>
      <c r="VY13" s="346"/>
      <c r="VZ13" s="346"/>
      <c r="WA13" s="346"/>
      <c r="WB13" s="346"/>
      <c r="WC13" s="346"/>
      <c r="WD13" s="346"/>
      <c r="WE13" s="346"/>
      <c r="WF13" s="346"/>
      <c r="WG13" s="346"/>
      <c r="WH13" s="346"/>
      <c r="WI13" s="346"/>
      <c r="WJ13" s="346"/>
      <c r="WK13" s="346"/>
      <c r="WL13" s="346"/>
      <c r="WM13" s="346"/>
      <c r="WN13" s="346"/>
      <c r="WO13" s="346"/>
      <c r="WP13" s="346"/>
      <c r="WQ13" s="346"/>
      <c r="WR13" s="346"/>
      <c r="WS13" s="346"/>
      <c r="WT13" s="346"/>
      <c r="WU13" s="346"/>
      <c r="WV13" s="346"/>
      <c r="WW13" s="346"/>
      <c r="WX13" s="346"/>
      <c r="WY13" s="346"/>
      <c r="WZ13" s="346"/>
      <c r="XA13" s="346"/>
      <c r="XB13" s="346"/>
      <c r="XC13" s="346"/>
      <c r="XD13" s="346"/>
      <c r="XE13" s="346"/>
      <c r="XF13" s="346"/>
      <c r="XG13" s="346"/>
      <c r="XH13" s="346"/>
      <c r="XI13" s="346"/>
      <c r="XJ13" s="346"/>
      <c r="XK13" s="346"/>
      <c r="XL13" s="346"/>
      <c r="XM13" s="346"/>
      <c r="XN13" s="346"/>
      <c r="XO13" s="346"/>
      <c r="XP13" s="346"/>
      <c r="XQ13" s="346"/>
      <c r="XR13" s="346"/>
      <c r="XS13" s="346"/>
      <c r="XT13" s="346"/>
      <c r="XU13" s="346"/>
      <c r="XV13" s="346"/>
      <c r="XW13" s="346"/>
      <c r="XX13" s="346"/>
      <c r="XY13" s="346"/>
      <c r="XZ13" s="346"/>
      <c r="YA13" s="346"/>
      <c r="YB13" s="346"/>
      <c r="YC13" s="346"/>
      <c r="YD13" s="346"/>
      <c r="YE13" s="346"/>
      <c r="YF13" s="346"/>
      <c r="YG13" s="346"/>
      <c r="YH13" s="346"/>
      <c r="YI13" s="346"/>
      <c r="YJ13" s="346"/>
      <c r="YK13" s="346"/>
      <c r="YL13" s="346"/>
      <c r="YM13" s="346"/>
      <c r="YN13" s="346"/>
      <c r="YO13" s="346"/>
      <c r="YP13" s="346"/>
      <c r="YQ13" s="346"/>
      <c r="YR13" s="346"/>
      <c r="YS13" s="346"/>
      <c r="YT13" s="346"/>
      <c r="YU13" s="346"/>
      <c r="YV13" s="346"/>
      <c r="YW13" s="346"/>
      <c r="YX13" s="346"/>
    </row>
    <row r="14" spans="1:674" s="118" customFormat="1" ht="11.25" customHeight="1" x14ac:dyDescent="0.2">
      <c r="A14" s="407"/>
      <c r="B14" s="349" t="s">
        <v>129</v>
      </c>
      <c r="C14" s="353">
        <v>39.799999999999997</v>
      </c>
      <c r="D14" s="353">
        <v>50.8</v>
      </c>
      <c r="E14" s="353">
        <v>31.6</v>
      </c>
      <c r="F14" s="353">
        <v>-99.137699999999995</v>
      </c>
      <c r="G14" s="353">
        <v>-65.794499999999999</v>
      </c>
      <c r="H14" s="353">
        <v>-56.4741</v>
      </c>
      <c r="I14" s="353">
        <v>-86.093100000000007</v>
      </c>
      <c r="J14" s="353">
        <v>13.368399999999999</v>
      </c>
      <c r="K14" s="353">
        <v>-51.6068</v>
      </c>
      <c r="L14" s="353">
        <v>-53.938800000000001</v>
      </c>
      <c r="M14" s="353">
        <v>-66.296999999999997</v>
      </c>
      <c r="N14" s="353">
        <v>-26.689499999999999</v>
      </c>
      <c r="O14" s="353">
        <v>-4.7641</v>
      </c>
      <c r="P14" s="353">
        <v>-44.806074000000002</v>
      </c>
      <c r="Q14" s="353">
        <v>-38.172488999999999</v>
      </c>
      <c r="R14" s="353">
        <v>123.535973</v>
      </c>
      <c r="S14" s="353">
        <v>64.551924999999997</v>
      </c>
      <c r="T14" s="353">
        <v>49.041187000000001</v>
      </c>
      <c r="U14" s="353">
        <v>18.134221</v>
      </c>
      <c r="V14" s="353">
        <v>-107.002877</v>
      </c>
      <c r="W14" s="353">
        <v>-64.512339999999995</v>
      </c>
      <c r="X14" s="353">
        <v>-59.688146000000003</v>
      </c>
      <c r="Y14" s="353">
        <v>-54.056004000000001</v>
      </c>
      <c r="Z14" s="353">
        <v>-14.726343999999999</v>
      </c>
      <c r="AA14" s="353">
        <v>-8.5899909999999995</v>
      </c>
      <c r="AB14" s="353">
        <v>1.2134990000000001</v>
      </c>
      <c r="AC14" s="353">
        <v>15.142611</v>
      </c>
      <c r="AD14" s="353">
        <v>-2.4628269999999999</v>
      </c>
      <c r="AE14" s="353">
        <v>-7.985411</v>
      </c>
      <c r="AF14" s="353">
        <v>3.1485669999999999</v>
      </c>
      <c r="AG14" s="353"/>
      <c r="AH14" s="353"/>
      <c r="AI14" s="353"/>
      <c r="AJ14" s="353"/>
      <c r="AK14" s="353"/>
      <c r="AL14" s="353"/>
      <c r="AM14" s="353"/>
      <c r="AN14" s="353"/>
      <c r="AO14" s="353"/>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c r="HR14" s="346"/>
      <c r="HS14" s="346"/>
      <c r="HT14" s="346"/>
      <c r="HU14" s="346"/>
      <c r="HV14" s="346"/>
      <c r="HW14" s="346"/>
      <c r="HX14" s="346"/>
      <c r="HY14" s="346"/>
      <c r="HZ14" s="346"/>
      <c r="IA14" s="346"/>
      <c r="IB14" s="346"/>
      <c r="IC14" s="346"/>
      <c r="ID14" s="346"/>
      <c r="IE14" s="346"/>
      <c r="IF14" s="346"/>
      <c r="IG14" s="346"/>
      <c r="IH14" s="346"/>
      <c r="II14" s="346"/>
      <c r="IJ14" s="346"/>
      <c r="IK14" s="346"/>
      <c r="IL14" s="346"/>
      <c r="IM14" s="346"/>
      <c r="IN14" s="346"/>
      <c r="IO14" s="346"/>
      <c r="IP14" s="346"/>
      <c r="IQ14" s="346"/>
      <c r="IR14" s="346"/>
      <c r="IS14" s="346"/>
      <c r="IT14" s="346"/>
      <c r="IU14" s="346"/>
      <c r="IV14" s="346"/>
      <c r="IW14" s="346"/>
      <c r="IX14" s="346"/>
      <c r="IY14" s="346"/>
      <c r="IZ14" s="346"/>
      <c r="JA14" s="346"/>
      <c r="JB14" s="346"/>
      <c r="JC14" s="346"/>
      <c r="JD14" s="346"/>
      <c r="JE14" s="346"/>
      <c r="JF14" s="346"/>
      <c r="JG14" s="346"/>
      <c r="JH14" s="346"/>
      <c r="JI14" s="346"/>
      <c r="JJ14" s="346"/>
      <c r="JK14" s="346"/>
      <c r="JL14" s="346"/>
      <c r="JM14" s="346"/>
      <c r="JN14" s="346"/>
      <c r="JO14" s="346"/>
      <c r="JP14" s="346"/>
      <c r="JQ14" s="346"/>
      <c r="JR14" s="346"/>
      <c r="JS14" s="346"/>
      <c r="JT14" s="346"/>
      <c r="JU14" s="346"/>
      <c r="JV14" s="346"/>
      <c r="JW14" s="346"/>
      <c r="JX14" s="346"/>
      <c r="JY14" s="346"/>
      <c r="JZ14" s="346"/>
      <c r="KA14" s="346"/>
      <c r="KB14" s="346"/>
      <c r="KC14" s="346"/>
      <c r="KD14" s="346"/>
      <c r="KE14" s="346"/>
      <c r="KF14" s="346"/>
      <c r="KG14" s="346"/>
      <c r="KH14" s="346"/>
      <c r="KI14" s="346"/>
      <c r="KJ14" s="346"/>
      <c r="KK14" s="346"/>
      <c r="KL14" s="346"/>
      <c r="KM14" s="346"/>
      <c r="KN14" s="346"/>
      <c r="KO14" s="346"/>
      <c r="KP14" s="346"/>
      <c r="KQ14" s="346"/>
      <c r="KR14" s="346"/>
      <c r="KS14" s="346"/>
      <c r="KT14" s="346"/>
      <c r="KU14" s="346"/>
      <c r="KV14" s="346"/>
      <c r="KW14" s="346"/>
      <c r="KX14" s="346"/>
      <c r="KY14" s="346"/>
      <c r="KZ14" s="346"/>
      <c r="LA14" s="346"/>
      <c r="LB14" s="346"/>
      <c r="LC14" s="346"/>
      <c r="LD14" s="346"/>
      <c r="LE14" s="346"/>
      <c r="LF14" s="346"/>
      <c r="LG14" s="346"/>
      <c r="LH14" s="346"/>
      <c r="LI14" s="346"/>
      <c r="LJ14" s="346"/>
      <c r="LK14" s="346"/>
      <c r="LL14" s="346"/>
      <c r="LM14" s="346"/>
      <c r="LN14" s="346"/>
      <c r="LO14" s="346"/>
      <c r="LP14" s="346"/>
      <c r="LQ14" s="346"/>
      <c r="LR14" s="346"/>
      <c r="LS14" s="346"/>
      <c r="LT14" s="346"/>
      <c r="LU14" s="346"/>
      <c r="LV14" s="346"/>
      <c r="LW14" s="346"/>
      <c r="LX14" s="346"/>
      <c r="LY14" s="346"/>
      <c r="LZ14" s="346"/>
      <c r="MA14" s="346"/>
      <c r="MB14" s="346"/>
      <c r="MC14" s="346"/>
      <c r="MD14" s="346"/>
      <c r="ME14" s="346"/>
      <c r="MF14" s="346"/>
      <c r="MG14" s="346"/>
      <c r="MH14" s="346"/>
      <c r="MI14" s="346"/>
      <c r="MJ14" s="346"/>
      <c r="MK14" s="346"/>
      <c r="ML14" s="346"/>
      <c r="MM14" s="346"/>
      <c r="MN14" s="346"/>
      <c r="MO14" s="346"/>
      <c r="MP14" s="346"/>
      <c r="MQ14" s="346"/>
      <c r="MR14" s="346"/>
      <c r="MS14" s="346"/>
      <c r="MT14" s="346"/>
      <c r="MU14" s="346"/>
      <c r="MV14" s="346"/>
      <c r="MW14" s="346"/>
      <c r="MX14" s="346"/>
      <c r="MY14" s="346"/>
      <c r="MZ14" s="346"/>
      <c r="NA14" s="346"/>
      <c r="NB14" s="346"/>
      <c r="NC14" s="346"/>
      <c r="ND14" s="346"/>
      <c r="NE14" s="346"/>
      <c r="NF14" s="346"/>
      <c r="NG14" s="346"/>
      <c r="NH14" s="346"/>
      <c r="NI14" s="346"/>
      <c r="NJ14" s="346"/>
      <c r="NK14" s="346"/>
      <c r="NL14" s="346"/>
      <c r="NM14" s="346"/>
      <c r="NN14" s="346"/>
      <c r="NO14" s="346"/>
      <c r="NP14" s="346"/>
      <c r="NQ14" s="346"/>
      <c r="NR14" s="346"/>
      <c r="NS14" s="346"/>
      <c r="NT14" s="346"/>
      <c r="NU14" s="346"/>
      <c r="NV14" s="346"/>
      <c r="NW14" s="346"/>
      <c r="NX14" s="346"/>
      <c r="NY14" s="346"/>
      <c r="NZ14" s="346"/>
      <c r="OA14" s="346"/>
      <c r="OB14" s="346"/>
      <c r="OC14" s="346"/>
      <c r="OD14" s="346"/>
      <c r="OE14" s="346"/>
      <c r="OF14" s="346"/>
      <c r="OG14" s="346"/>
      <c r="OH14" s="346"/>
      <c r="OI14" s="346"/>
      <c r="OJ14" s="346"/>
      <c r="OK14" s="346"/>
      <c r="OL14" s="346"/>
      <c r="OM14" s="346"/>
      <c r="ON14" s="346"/>
      <c r="OO14" s="346"/>
      <c r="OP14" s="346"/>
      <c r="OQ14" s="346"/>
      <c r="OR14" s="346"/>
      <c r="OS14" s="346"/>
      <c r="OT14" s="346"/>
      <c r="OU14" s="346"/>
      <c r="OV14" s="346"/>
      <c r="OW14" s="346"/>
      <c r="OX14" s="346"/>
      <c r="OY14" s="346"/>
      <c r="OZ14" s="346"/>
      <c r="PA14" s="346"/>
      <c r="PB14" s="346"/>
      <c r="PC14" s="346"/>
      <c r="PD14" s="346"/>
      <c r="PE14" s="346"/>
      <c r="PF14" s="346"/>
      <c r="PG14" s="346"/>
      <c r="PH14" s="346"/>
      <c r="PI14" s="346"/>
      <c r="PJ14" s="346"/>
      <c r="PK14" s="346"/>
      <c r="PL14" s="346"/>
      <c r="PM14" s="346"/>
      <c r="PN14" s="346"/>
      <c r="PO14" s="346"/>
      <c r="PP14" s="346"/>
      <c r="PQ14" s="346"/>
      <c r="PR14" s="346"/>
      <c r="PS14" s="346"/>
      <c r="PT14" s="346"/>
      <c r="PU14" s="346"/>
      <c r="PV14" s="346"/>
      <c r="PW14" s="346"/>
      <c r="PX14" s="346"/>
      <c r="PY14" s="346"/>
      <c r="PZ14" s="346"/>
      <c r="QA14" s="346"/>
      <c r="QB14" s="346"/>
      <c r="QC14" s="346"/>
      <c r="QD14" s="346"/>
      <c r="QE14" s="346"/>
      <c r="QF14" s="346"/>
      <c r="QG14" s="346"/>
      <c r="QH14" s="346"/>
      <c r="QI14" s="346"/>
      <c r="QJ14" s="346"/>
      <c r="QK14" s="346"/>
      <c r="QL14" s="346"/>
      <c r="QM14" s="346"/>
      <c r="QN14" s="346"/>
      <c r="QO14" s="346"/>
      <c r="QP14" s="346"/>
      <c r="QQ14" s="346"/>
      <c r="QR14" s="346"/>
      <c r="QS14" s="346"/>
      <c r="QT14" s="346"/>
      <c r="QU14" s="346"/>
      <c r="QV14" s="346"/>
      <c r="QW14" s="346"/>
      <c r="QX14" s="346"/>
      <c r="QY14" s="346"/>
      <c r="QZ14" s="346"/>
      <c r="RA14" s="346"/>
      <c r="RB14" s="346"/>
      <c r="RC14" s="346"/>
      <c r="RD14" s="346"/>
      <c r="RE14" s="346"/>
      <c r="RF14" s="346"/>
      <c r="RG14" s="346"/>
      <c r="RH14" s="346"/>
      <c r="RI14" s="346"/>
      <c r="RJ14" s="346"/>
      <c r="RK14" s="346"/>
      <c r="RL14" s="346"/>
      <c r="RM14" s="346"/>
      <c r="RN14" s="346"/>
      <c r="RO14" s="346"/>
      <c r="RP14" s="346"/>
      <c r="RQ14" s="346"/>
      <c r="RR14" s="346"/>
      <c r="RS14" s="346"/>
      <c r="RT14" s="346"/>
      <c r="RU14" s="346"/>
      <c r="RV14" s="346"/>
      <c r="RW14" s="346"/>
      <c r="RX14" s="346"/>
      <c r="RY14" s="346"/>
      <c r="RZ14" s="346"/>
      <c r="SA14" s="346"/>
      <c r="SB14" s="346"/>
      <c r="SC14" s="346"/>
      <c r="SD14" s="346"/>
      <c r="SE14" s="346"/>
      <c r="SF14" s="346"/>
      <c r="SG14" s="346"/>
      <c r="SH14" s="346"/>
      <c r="SI14" s="346"/>
      <c r="SJ14" s="346"/>
      <c r="SK14" s="346"/>
      <c r="SL14" s="346"/>
      <c r="SM14" s="346"/>
      <c r="SN14" s="346"/>
      <c r="SO14" s="346"/>
      <c r="SP14" s="346"/>
      <c r="SQ14" s="346"/>
      <c r="SR14" s="346"/>
      <c r="SS14" s="346"/>
      <c r="ST14" s="346"/>
      <c r="SU14" s="346"/>
      <c r="SV14" s="346"/>
      <c r="SW14" s="346"/>
      <c r="SX14" s="346"/>
      <c r="SY14" s="346"/>
      <c r="SZ14" s="346"/>
      <c r="TA14" s="346"/>
      <c r="TB14" s="346"/>
      <c r="TC14" s="346"/>
      <c r="TD14" s="346"/>
      <c r="TE14" s="346"/>
      <c r="TF14" s="346"/>
      <c r="TG14" s="346"/>
      <c r="TH14" s="346"/>
      <c r="TI14" s="346"/>
      <c r="TJ14" s="346"/>
      <c r="TK14" s="346"/>
      <c r="TL14" s="346"/>
      <c r="TM14" s="346"/>
      <c r="TN14" s="346"/>
      <c r="TO14" s="346"/>
      <c r="TP14" s="346"/>
      <c r="TQ14" s="346"/>
      <c r="TR14" s="346"/>
      <c r="TS14" s="346"/>
      <c r="TT14" s="346"/>
      <c r="TU14" s="346"/>
      <c r="TV14" s="346"/>
      <c r="TW14" s="346"/>
      <c r="TX14" s="346"/>
      <c r="TY14" s="346"/>
      <c r="TZ14" s="346"/>
      <c r="UA14" s="346"/>
      <c r="UB14" s="346"/>
      <c r="UC14" s="346"/>
      <c r="UD14" s="346"/>
      <c r="UE14" s="346"/>
      <c r="UF14" s="346"/>
      <c r="UG14" s="346"/>
      <c r="UH14" s="346"/>
      <c r="UI14" s="346"/>
      <c r="UJ14" s="346"/>
      <c r="UK14" s="346"/>
      <c r="UL14" s="346"/>
      <c r="UM14" s="346"/>
      <c r="UN14" s="346"/>
      <c r="UO14" s="346"/>
      <c r="UP14" s="346"/>
      <c r="UQ14" s="346"/>
      <c r="UR14" s="346"/>
      <c r="US14" s="346"/>
      <c r="UT14" s="346"/>
      <c r="UU14" s="346"/>
      <c r="UV14" s="346"/>
      <c r="UW14" s="346"/>
      <c r="UX14" s="346"/>
      <c r="UY14" s="346"/>
      <c r="UZ14" s="346"/>
      <c r="VA14" s="346"/>
      <c r="VB14" s="346"/>
      <c r="VC14" s="346"/>
      <c r="VD14" s="346"/>
      <c r="VE14" s="346"/>
      <c r="VF14" s="346"/>
      <c r="VG14" s="346"/>
      <c r="VH14" s="346"/>
      <c r="VI14" s="346"/>
      <c r="VJ14" s="346"/>
      <c r="VK14" s="346"/>
      <c r="VL14" s="346"/>
      <c r="VM14" s="346"/>
      <c r="VN14" s="346"/>
      <c r="VO14" s="346"/>
      <c r="VP14" s="346"/>
      <c r="VQ14" s="346"/>
      <c r="VR14" s="346"/>
      <c r="VS14" s="346"/>
      <c r="VT14" s="346"/>
      <c r="VU14" s="346"/>
      <c r="VV14" s="346"/>
      <c r="VW14" s="346"/>
      <c r="VX14" s="346"/>
      <c r="VY14" s="346"/>
      <c r="VZ14" s="346"/>
      <c r="WA14" s="346"/>
      <c r="WB14" s="346"/>
      <c r="WC14" s="346"/>
      <c r="WD14" s="346"/>
      <c r="WE14" s="346"/>
      <c r="WF14" s="346"/>
      <c r="WG14" s="346"/>
      <c r="WH14" s="346"/>
      <c r="WI14" s="346"/>
      <c r="WJ14" s="346"/>
      <c r="WK14" s="346"/>
      <c r="WL14" s="346"/>
      <c r="WM14" s="346"/>
      <c r="WN14" s="346"/>
      <c r="WO14" s="346"/>
      <c r="WP14" s="346"/>
      <c r="WQ14" s="346"/>
      <c r="WR14" s="346"/>
      <c r="WS14" s="346"/>
      <c r="WT14" s="346"/>
      <c r="WU14" s="346"/>
      <c r="WV14" s="346"/>
      <c r="WW14" s="346"/>
      <c r="WX14" s="346"/>
      <c r="WY14" s="346"/>
      <c r="WZ14" s="346"/>
      <c r="XA14" s="346"/>
      <c r="XB14" s="346"/>
      <c r="XC14" s="346"/>
      <c r="XD14" s="346"/>
      <c r="XE14" s="346"/>
      <c r="XF14" s="346"/>
      <c r="XG14" s="346"/>
      <c r="XH14" s="346"/>
      <c r="XI14" s="346"/>
      <c r="XJ14" s="346"/>
      <c r="XK14" s="346"/>
      <c r="XL14" s="346"/>
      <c r="XM14" s="346"/>
      <c r="XN14" s="346"/>
      <c r="XO14" s="346"/>
      <c r="XP14" s="346"/>
      <c r="XQ14" s="346"/>
      <c r="XR14" s="346"/>
      <c r="XS14" s="346"/>
      <c r="XT14" s="346"/>
      <c r="XU14" s="346"/>
      <c r="XV14" s="346"/>
      <c r="XW14" s="346"/>
      <c r="XX14" s="346"/>
      <c r="XY14" s="346"/>
      <c r="XZ14" s="346"/>
      <c r="YA14" s="346"/>
      <c r="YB14" s="346"/>
      <c r="YC14" s="346"/>
      <c r="YD14" s="346"/>
      <c r="YE14" s="346"/>
      <c r="YF14" s="346"/>
      <c r="YG14" s="346"/>
      <c r="YH14" s="346"/>
      <c r="YI14" s="346"/>
      <c r="YJ14" s="346"/>
      <c r="YK14" s="346"/>
      <c r="YL14" s="346"/>
      <c r="YM14" s="346"/>
      <c r="YN14" s="346"/>
      <c r="YO14" s="346"/>
      <c r="YP14" s="346"/>
      <c r="YQ14" s="346"/>
      <c r="YR14" s="346"/>
      <c r="YS14" s="346"/>
      <c r="YT14" s="346"/>
      <c r="YU14" s="346"/>
      <c r="YV14" s="346"/>
      <c r="YW14" s="346"/>
      <c r="YX14" s="346"/>
    </row>
    <row r="15" spans="1:674" s="118" customFormat="1" ht="11.25" customHeight="1" x14ac:dyDescent="0.2">
      <c r="A15" s="408"/>
      <c r="B15" s="354" t="s">
        <v>130</v>
      </c>
      <c r="C15" s="356">
        <v>0.75249999999999995</v>
      </c>
      <c r="D15" s="356">
        <v>0.71760000000000002</v>
      </c>
      <c r="E15" s="352">
        <v>0.74483999999999995</v>
      </c>
      <c r="F15" s="352">
        <v>0.73128000000000004</v>
      </c>
      <c r="G15" s="352">
        <v>0.71974400000000005</v>
      </c>
      <c r="H15" s="352">
        <v>0.71037899999999998</v>
      </c>
      <c r="I15" s="352">
        <v>0.68553799999999998</v>
      </c>
      <c r="J15" s="352">
        <v>0.662323</v>
      </c>
      <c r="K15" s="352">
        <v>0.66100700000000001</v>
      </c>
      <c r="L15" s="352">
        <v>0.64604899999999998</v>
      </c>
      <c r="M15" s="352">
        <v>0.63668599999999997</v>
      </c>
      <c r="N15" s="352">
        <v>0.62781300000000007</v>
      </c>
      <c r="O15" s="352">
        <v>0.61899599999999999</v>
      </c>
      <c r="P15" s="352">
        <v>0.62672088999999997</v>
      </c>
      <c r="Q15" s="352">
        <v>0.59133172999999994</v>
      </c>
      <c r="R15" s="352">
        <v>0.59768893000000001</v>
      </c>
      <c r="S15" s="352">
        <v>0.54754409999999998</v>
      </c>
      <c r="T15" s="352">
        <v>0.54178057999999996</v>
      </c>
      <c r="U15" s="352">
        <v>0.51917751999999995</v>
      </c>
      <c r="V15" s="352">
        <v>0.51647107000000003</v>
      </c>
      <c r="W15" s="352">
        <v>0.51636148000000004</v>
      </c>
      <c r="X15" s="352">
        <v>0.53049484999999996</v>
      </c>
      <c r="Y15" s="352">
        <v>0.53346280999999995</v>
      </c>
      <c r="Z15" s="352">
        <v>0.53737062999999996</v>
      </c>
      <c r="AA15" s="352">
        <v>0.54925807999999998</v>
      </c>
      <c r="AB15" s="352">
        <v>0.55933734999999996</v>
      </c>
      <c r="AC15" s="352">
        <v>0.55190077999999998</v>
      </c>
      <c r="AD15" s="352">
        <v>0.55647458000000005</v>
      </c>
      <c r="AE15" s="352">
        <v>0.57322114000000002</v>
      </c>
      <c r="AF15" s="352">
        <v>0.61488885999999998</v>
      </c>
      <c r="AG15" s="353"/>
      <c r="AH15" s="353"/>
      <c r="AI15" s="353"/>
      <c r="AJ15" s="353"/>
      <c r="AK15" s="353"/>
      <c r="AL15" s="353"/>
      <c r="AM15" s="353"/>
      <c r="AN15" s="353"/>
      <c r="AO15" s="353"/>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c r="HR15" s="346"/>
      <c r="HS15" s="346"/>
      <c r="HT15" s="346"/>
      <c r="HU15" s="346"/>
      <c r="HV15" s="346"/>
      <c r="HW15" s="346"/>
      <c r="HX15" s="346"/>
      <c r="HY15" s="346"/>
      <c r="HZ15" s="346"/>
      <c r="IA15" s="346"/>
      <c r="IB15" s="346"/>
      <c r="IC15" s="346"/>
      <c r="ID15" s="346"/>
      <c r="IE15" s="346"/>
      <c r="IF15" s="346"/>
      <c r="IG15" s="346"/>
      <c r="IH15" s="346"/>
      <c r="II15" s="346"/>
      <c r="IJ15" s="346"/>
      <c r="IK15" s="346"/>
      <c r="IL15" s="346"/>
      <c r="IM15" s="346"/>
      <c r="IN15" s="346"/>
      <c r="IO15" s="346"/>
      <c r="IP15" s="346"/>
      <c r="IQ15" s="346"/>
      <c r="IR15" s="346"/>
      <c r="IS15" s="346"/>
      <c r="IT15" s="346"/>
      <c r="IU15" s="346"/>
      <c r="IV15" s="346"/>
      <c r="IW15" s="346"/>
      <c r="IX15" s="346"/>
      <c r="IY15" s="346"/>
      <c r="IZ15" s="346"/>
      <c r="JA15" s="346"/>
      <c r="JB15" s="346"/>
      <c r="JC15" s="346"/>
      <c r="JD15" s="346"/>
      <c r="JE15" s="346"/>
      <c r="JF15" s="346"/>
      <c r="JG15" s="346"/>
      <c r="JH15" s="346"/>
      <c r="JI15" s="346"/>
      <c r="JJ15" s="346"/>
      <c r="JK15" s="346"/>
      <c r="JL15" s="346"/>
      <c r="JM15" s="346"/>
      <c r="JN15" s="346"/>
      <c r="JO15" s="346"/>
      <c r="JP15" s="346"/>
      <c r="JQ15" s="346"/>
      <c r="JR15" s="346"/>
      <c r="JS15" s="346"/>
      <c r="JT15" s="346"/>
      <c r="JU15" s="346"/>
      <c r="JV15" s="346"/>
      <c r="JW15" s="346"/>
      <c r="JX15" s="346"/>
      <c r="JY15" s="346"/>
      <c r="JZ15" s="346"/>
      <c r="KA15" s="346"/>
      <c r="KB15" s="346"/>
      <c r="KC15" s="346"/>
      <c r="KD15" s="346"/>
      <c r="KE15" s="346"/>
      <c r="KF15" s="346"/>
      <c r="KG15" s="346"/>
      <c r="KH15" s="346"/>
      <c r="KI15" s="346"/>
      <c r="KJ15" s="346"/>
      <c r="KK15" s="346"/>
      <c r="KL15" s="346"/>
      <c r="KM15" s="346"/>
      <c r="KN15" s="346"/>
      <c r="KO15" s="346"/>
      <c r="KP15" s="346"/>
      <c r="KQ15" s="346"/>
      <c r="KR15" s="346"/>
      <c r="KS15" s="346"/>
      <c r="KT15" s="346"/>
      <c r="KU15" s="346"/>
      <c r="KV15" s="346"/>
      <c r="KW15" s="346"/>
      <c r="KX15" s="346"/>
      <c r="KY15" s="346"/>
      <c r="KZ15" s="346"/>
      <c r="LA15" s="346"/>
      <c r="LB15" s="346"/>
      <c r="LC15" s="346"/>
      <c r="LD15" s="346"/>
      <c r="LE15" s="346"/>
      <c r="LF15" s="346"/>
      <c r="LG15" s="346"/>
      <c r="LH15" s="346"/>
      <c r="LI15" s="346"/>
      <c r="LJ15" s="346"/>
      <c r="LK15" s="346"/>
      <c r="LL15" s="346"/>
      <c r="LM15" s="346"/>
      <c r="LN15" s="346"/>
      <c r="LO15" s="346"/>
      <c r="LP15" s="346"/>
      <c r="LQ15" s="346"/>
      <c r="LR15" s="346"/>
      <c r="LS15" s="346"/>
      <c r="LT15" s="346"/>
      <c r="LU15" s="346"/>
      <c r="LV15" s="346"/>
      <c r="LW15" s="346"/>
      <c r="LX15" s="346"/>
      <c r="LY15" s="346"/>
      <c r="LZ15" s="346"/>
      <c r="MA15" s="346"/>
      <c r="MB15" s="346"/>
      <c r="MC15" s="346"/>
      <c r="MD15" s="346"/>
      <c r="ME15" s="346"/>
      <c r="MF15" s="346"/>
      <c r="MG15" s="346"/>
      <c r="MH15" s="346"/>
      <c r="MI15" s="346"/>
      <c r="MJ15" s="346"/>
      <c r="MK15" s="346"/>
      <c r="ML15" s="346"/>
      <c r="MM15" s="346"/>
      <c r="MN15" s="346"/>
      <c r="MO15" s="346"/>
      <c r="MP15" s="346"/>
      <c r="MQ15" s="346"/>
      <c r="MR15" s="346"/>
      <c r="MS15" s="346"/>
      <c r="MT15" s="346"/>
      <c r="MU15" s="346"/>
      <c r="MV15" s="346"/>
      <c r="MW15" s="346"/>
      <c r="MX15" s="346"/>
      <c r="MY15" s="346"/>
      <c r="MZ15" s="346"/>
      <c r="NA15" s="346"/>
      <c r="NB15" s="346"/>
      <c r="NC15" s="346"/>
      <c r="ND15" s="346"/>
      <c r="NE15" s="346"/>
      <c r="NF15" s="346"/>
      <c r="NG15" s="346"/>
      <c r="NH15" s="346"/>
      <c r="NI15" s="346"/>
      <c r="NJ15" s="346"/>
      <c r="NK15" s="346"/>
      <c r="NL15" s="346"/>
      <c r="NM15" s="346"/>
      <c r="NN15" s="346"/>
      <c r="NO15" s="346"/>
      <c r="NP15" s="346"/>
      <c r="NQ15" s="346"/>
      <c r="NR15" s="346"/>
      <c r="NS15" s="346"/>
      <c r="NT15" s="346"/>
      <c r="NU15" s="346"/>
      <c r="NV15" s="346"/>
      <c r="NW15" s="346"/>
      <c r="NX15" s="346"/>
      <c r="NY15" s="346"/>
      <c r="NZ15" s="346"/>
      <c r="OA15" s="346"/>
      <c r="OB15" s="346"/>
      <c r="OC15" s="346"/>
      <c r="OD15" s="346"/>
      <c r="OE15" s="346"/>
      <c r="OF15" s="346"/>
      <c r="OG15" s="346"/>
      <c r="OH15" s="346"/>
      <c r="OI15" s="346"/>
      <c r="OJ15" s="346"/>
      <c r="OK15" s="346"/>
      <c r="OL15" s="346"/>
      <c r="OM15" s="346"/>
      <c r="ON15" s="346"/>
      <c r="OO15" s="346"/>
      <c r="OP15" s="346"/>
      <c r="OQ15" s="346"/>
      <c r="OR15" s="346"/>
      <c r="OS15" s="346"/>
      <c r="OT15" s="346"/>
      <c r="OU15" s="346"/>
      <c r="OV15" s="346"/>
      <c r="OW15" s="346"/>
      <c r="OX15" s="346"/>
      <c r="OY15" s="346"/>
      <c r="OZ15" s="346"/>
      <c r="PA15" s="346"/>
      <c r="PB15" s="346"/>
      <c r="PC15" s="346"/>
      <c r="PD15" s="346"/>
      <c r="PE15" s="346"/>
      <c r="PF15" s="346"/>
      <c r="PG15" s="346"/>
      <c r="PH15" s="346"/>
      <c r="PI15" s="346"/>
      <c r="PJ15" s="346"/>
      <c r="PK15" s="346"/>
      <c r="PL15" s="346"/>
      <c r="PM15" s="346"/>
      <c r="PN15" s="346"/>
      <c r="PO15" s="346"/>
      <c r="PP15" s="346"/>
      <c r="PQ15" s="346"/>
      <c r="PR15" s="346"/>
      <c r="PS15" s="346"/>
      <c r="PT15" s="346"/>
      <c r="PU15" s="346"/>
      <c r="PV15" s="346"/>
      <c r="PW15" s="346"/>
      <c r="PX15" s="346"/>
      <c r="PY15" s="346"/>
      <c r="PZ15" s="346"/>
      <c r="QA15" s="346"/>
      <c r="QB15" s="346"/>
      <c r="QC15" s="346"/>
      <c r="QD15" s="346"/>
      <c r="QE15" s="346"/>
      <c r="QF15" s="346"/>
      <c r="QG15" s="346"/>
      <c r="QH15" s="346"/>
      <c r="QI15" s="346"/>
      <c r="QJ15" s="346"/>
      <c r="QK15" s="346"/>
      <c r="QL15" s="346"/>
      <c r="QM15" s="346"/>
      <c r="QN15" s="346"/>
      <c r="QO15" s="346"/>
      <c r="QP15" s="346"/>
      <c r="QQ15" s="346"/>
      <c r="QR15" s="346"/>
      <c r="QS15" s="346"/>
      <c r="QT15" s="346"/>
      <c r="QU15" s="346"/>
      <c r="QV15" s="346"/>
      <c r="QW15" s="346"/>
      <c r="QX15" s="346"/>
      <c r="QY15" s="346"/>
      <c r="QZ15" s="346"/>
      <c r="RA15" s="346"/>
      <c r="RB15" s="346"/>
      <c r="RC15" s="346"/>
      <c r="RD15" s="346"/>
      <c r="RE15" s="346"/>
      <c r="RF15" s="346"/>
      <c r="RG15" s="346"/>
      <c r="RH15" s="346"/>
      <c r="RI15" s="346"/>
      <c r="RJ15" s="346"/>
      <c r="RK15" s="346"/>
      <c r="RL15" s="346"/>
      <c r="RM15" s="346"/>
      <c r="RN15" s="346"/>
      <c r="RO15" s="346"/>
      <c r="RP15" s="346"/>
      <c r="RQ15" s="346"/>
      <c r="RR15" s="346"/>
      <c r="RS15" s="346"/>
      <c r="RT15" s="346"/>
      <c r="RU15" s="346"/>
      <c r="RV15" s="346"/>
      <c r="RW15" s="346"/>
      <c r="RX15" s="346"/>
      <c r="RY15" s="346"/>
      <c r="RZ15" s="346"/>
      <c r="SA15" s="346"/>
      <c r="SB15" s="346"/>
      <c r="SC15" s="346"/>
      <c r="SD15" s="346"/>
      <c r="SE15" s="346"/>
      <c r="SF15" s="346"/>
      <c r="SG15" s="346"/>
      <c r="SH15" s="346"/>
      <c r="SI15" s="346"/>
      <c r="SJ15" s="346"/>
      <c r="SK15" s="346"/>
      <c r="SL15" s="346"/>
      <c r="SM15" s="346"/>
      <c r="SN15" s="346"/>
      <c r="SO15" s="346"/>
      <c r="SP15" s="346"/>
      <c r="SQ15" s="346"/>
      <c r="SR15" s="346"/>
      <c r="SS15" s="346"/>
      <c r="ST15" s="346"/>
      <c r="SU15" s="346"/>
      <c r="SV15" s="346"/>
      <c r="SW15" s="346"/>
      <c r="SX15" s="346"/>
      <c r="SY15" s="346"/>
      <c r="SZ15" s="346"/>
      <c r="TA15" s="346"/>
      <c r="TB15" s="346"/>
      <c r="TC15" s="346"/>
      <c r="TD15" s="346"/>
      <c r="TE15" s="346"/>
      <c r="TF15" s="346"/>
      <c r="TG15" s="346"/>
      <c r="TH15" s="346"/>
      <c r="TI15" s="346"/>
      <c r="TJ15" s="346"/>
      <c r="TK15" s="346"/>
      <c r="TL15" s="346"/>
      <c r="TM15" s="346"/>
      <c r="TN15" s="346"/>
      <c r="TO15" s="346"/>
      <c r="TP15" s="346"/>
      <c r="TQ15" s="346"/>
      <c r="TR15" s="346"/>
      <c r="TS15" s="346"/>
      <c r="TT15" s="346"/>
      <c r="TU15" s="346"/>
      <c r="TV15" s="346"/>
      <c r="TW15" s="346"/>
      <c r="TX15" s="346"/>
      <c r="TY15" s="346"/>
      <c r="TZ15" s="346"/>
      <c r="UA15" s="346"/>
      <c r="UB15" s="346"/>
      <c r="UC15" s="346"/>
      <c r="UD15" s="346"/>
      <c r="UE15" s="346"/>
      <c r="UF15" s="346"/>
      <c r="UG15" s="346"/>
      <c r="UH15" s="346"/>
      <c r="UI15" s="346"/>
      <c r="UJ15" s="346"/>
      <c r="UK15" s="346"/>
      <c r="UL15" s="346"/>
      <c r="UM15" s="346"/>
      <c r="UN15" s="346"/>
      <c r="UO15" s="346"/>
      <c r="UP15" s="346"/>
      <c r="UQ15" s="346"/>
      <c r="UR15" s="346"/>
      <c r="US15" s="346"/>
      <c r="UT15" s="346"/>
      <c r="UU15" s="346"/>
      <c r="UV15" s="346"/>
      <c r="UW15" s="346"/>
      <c r="UX15" s="346"/>
      <c r="UY15" s="346"/>
      <c r="UZ15" s="346"/>
      <c r="VA15" s="346"/>
      <c r="VB15" s="346"/>
      <c r="VC15" s="346"/>
      <c r="VD15" s="346"/>
      <c r="VE15" s="346"/>
      <c r="VF15" s="346"/>
      <c r="VG15" s="346"/>
      <c r="VH15" s="346"/>
      <c r="VI15" s="346"/>
      <c r="VJ15" s="346"/>
      <c r="VK15" s="346"/>
      <c r="VL15" s="346"/>
      <c r="VM15" s="346"/>
      <c r="VN15" s="346"/>
      <c r="VO15" s="346"/>
      <c r="VP15" s="346"/>
      <c r="VQ15" s="346"/>
      <c r="VR15" s="346"/>
      <c r="VS15" s="346"/>
      <c r="VT15" s="346"/>
      <c r="VU15" s="346"/>
      <c r="VV15" s="346"/>
      <c r="VW15" s="346"/>
      <c r="VX15" s="346"/>
      <c r="VY15" s="346"/>
      <c r="VZ15" s="346"/>
      <c r="WA15" s="346"/>
      <c r="WB15" s="346"/>
      <c r="WC15" s="346"/>
      <c r="WD15" s="346"/>
      <c r="WE15" s="346"/>
      <c r="WF15" s="346"/>
      <c r="WG15" s="346"/>
      <c r="WH15" s="346"/>
      <c r="WI15" s="346"/>
      <c r="WJ15" s="346"/>
      <c r="WK15" s="346"/>
      <c r="WL15" s="346"/>
      <c r="WM15" s="346"/>
      <c r="WN15" s="346"/>
      <c r="WO15" s="346"/>
      <c r="WP15" s="346"/>
      <c r="WQ15" s="346"/>
      <c r="WR15" s="346"/>
      <c r="WS15" s="346"/>
      <c r="WT15" s="346"/>
      <c r="WU15" s="346"/>
      <c r="WV15" s="346"/>
      <c r="WW15" s="346"/>
      <c r="WX15" s="346"/>
      <c r="WY15" s="346"/>
      <c r="WZ15" s="346"/>
      <c r="XA15" s="346"/>
      <c r="XB15" s="346"/>
      <c r="XC15" s="346"/>
      <c r="XD15" s="346"/>
      <c r="XE15" s="346"/>
      <c r="XF15" s="346"/>
      <c r="XG15" s="346"/>
      <c r="XH15" s="346"/>
      <c r="XI15" s="346"/>
      <c r="XJ15" s="346"/>
      <c r="XK15" s="346"/>
      <c r="XL15" s="346"/>
      <c r="XM15" s="346"/>
      <c r="XN15" s="346"/>
      <c r="XO15" s="346"/>
      <c r="XP15" s="346"/>
      <c r="XQ15" s="346"/>
      <c r="XR15" s="346"/>
      <c r="XS15" s="346"/>
      <c r="XT15" s="346"/>
      <c r="XU15" s="346"/>
      <c r="XV15" s="346"/>
      <c r="XW15" s="346"/>
      <c r="XX15" s="346"/>
      <c r="XY15" s="346"/>
      <c r="XZ15" s="346"/>
      <c r="YA15" s="346"/>
      <c r="YB15" s="346"/>
      <c r="YC15" s="346"/>
      <c r="YD15" s="346"/>
      <c r="YE15" s="346"/>
      <c r="YF15" s="346"/>
      <c r="YG15" s="346"/>
      <c r="YH15" s="346"/>
      <c r="YI15" s="346"/>
      <c r="YJ15" s="346"/>
      <c r="YK15" s="346"/>
      <c r="YL15" s="346"/>
      <c r="YM15" s="346"/>
      <c r="YN15" s="346"/>
      <c r="YO15" s="346"/>
      <c r="YP15" s="346"/>
      <c r="YQ15" s="346"/>
      <c r="YR15" s="346"/>
      <c r="YS15" s="346"/>
      <c r="YT15" s="346"/>
      <c r="YU15" s="346"/>
      <c r="YV15" s="346"/>
      <c r="YW15" s="346"/>
      <c r="YX15" s="346"/>
    </row>
    <row r="16" spans="1:674" s="263" customFormat="1" ht="11.25" customHeight="1" x14ac:dyDescent="0.2">
      <c r="A16" s="406" t="s">
        <v>57</v>
      </c>
      <c r="B16" s="347" t="s">
        <v>125</v>
      </c>
      <c r="C16" s="348">
        <v>0.191</v>
      </c>
      <c r="D16" s="348">
        <v>0.20200000000000001</v>
      </c>
      <c r="E16" s="348">
        <v>0.20799999999999999</v>
      </c>
      <c r="F16" s="348">
        <v>0.40699999999999997</v>
      </c>
      <c r="G16" s="348">
        <v>0.30220000000000002</v>
      </c>
      <c r="H16" s="348">
        <v>0.3624</v>
      </c>
      <c r="I16" s="348">
        <v>0.27834100000000001</v>
      </c>
      <c r="J16" s="348">
        <v>0.39240000000000003</v>
      </c>
      <c r="K16" s="348">
        <v>0.253</v>
      </c>
      <c r="L16" s="348">
        <v>0.2432</v>
      </c>
      <c r="M16" s="348">
        <v>0.19897999999999999</v>
      </c>
      <c r="N16" s="348">
        <v>0.1477</v>
      </c>
      <c r="O16" s="348">
        <v>0.13739999999999999</v>
      </c>
      <c r="P16" s="348">
        <v>0.1615</v>
      </c>
      <c r="Q16" s="348">
        <v>0.16211600000000001</v>
      </c>
      <c r="R16" s="348">
        <v>9.1356999999999994E-2</v>
      </c>
      <c r="S16" s="348">
        <v>0.109241</v>
      </c>
      <c r="T16" s="348">
        <v>9.3443999999999999E-2</v>
      </c>
      <c r="U16" s="348">
        <v>8.7614999999999998E-2</v>
      </c>
      <c r="V16" s="348">
        <v>0.16611200000000001</v>
      </c>
      <c r="W16" s="348">
        <v>0.18739400000000001</v>
      </c>
      <c r="X16" s="348">
        <v>0.16230700000000001</v>
      </c>
      <c r="Y16" s="348">
        <v>0.15890599999999999</v>
      </c>
      <c r="Z16" s="348">
        <v>0.17699500000000001</v>
      </c>
      <c r="AA16" s="348">
        <v>0.17328399999999999</v>
      </c>
      <c r="AB16" s="348">
        <v>0.160162</v>
      </c>
      <c r="AC16" s="348">
        <v>0.14974999999999999</v>
      </c>
      <c r="AD16" s="348">
        <v>0.20738200000000001</v>
      </c>
      <c r="AE16" s="348">
        <v>0.18165799999999999</v>
      </c>
      <c r="AF16" s="348">
        <v>0.16658800000000001</v>
      </c>
      <c r="AG16" s="350"/>
      <c r="AH16" s="350"/>
      <c r="AI16" s="350"/>
      <c r="AJ16" s="350"/>
      <c r="AK16" s="350"/>
      <c r="AL16" s="350"/>
      <c r="AM16" s="350"/>
      <c r="AN16" s="350"/>
      <c r="AO16" s="350"/>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c r="HQ16" s="346"/>
      <c r="HR16" s="346"/>
      <c r="HS16" s="346"/>
      <c r="HT16" s="346"/>
      <c r="HU16" s="346"/>
      <c r="HV16" s="346"/>
      <c r="HW16" s="346"/>
      <c r="HX16" s="346"/>
      <c r="HY16" s="346"/>
      <c r="HZ16" s="346"/>
      <c r="IA16" s="346"/>
      <c r="IB16" s="346"/>
      <c r="IC16" s="346"/>
      <c r="ID16" s="346"/>
      <c r="IE16" s="346"/>
      <c r="IF16" s="346"/>
      <c r="IG16" s="346"/>
      <c r="IH16" s="346"/>
      <c r="II16" s="346"/>
      <c r="IJ16" s="346"/>
      <c r="IK16" s="346"/>
      <c r="IL16" s="346"/>
      <c r="IM16" s="346"/>
      <c r="IN16" s="346"/>
      <c r="IO16" s="346"/>
      <c r="IP16" s="346"/>
      <c r="IQ16" s="346"/>
      <c r="IR16" s="346"/>
      <c r="IS16" s="346"/>
      <c r="IT16" s="346"/>
      <c r="IU16" s="346"/>
      <c r="IV16" s="346"/>
      <c r="IW16" s="346"/>
      <c r="IX16" s="346"/>
      <c r="IY16" s="346"/>
      <c r="IZ16" s="346"/>
      <c r="JA16" s="346"/>
      <c r="JB16" s="346"/>
      <c r="JC16" s="346"/>
      <c r="JD16" s="346"/>
      <c r="JE16" s="346"/>
      <c r="JF16" s="346"/>
      <c r="JG16" s="346"/>
      <c r="JH16" s="346"/>
      <c r="JI16" s="346"/>
      <c r="JJ16" s="346"/>
      <c r="JK16" s="346"/>
      <c r="JL16" s="346"/>
      <c r="JM16" s="346"/>
      <c r="JN16" s="346"/>
      <c r="JO16" s="346"/>
      <c r="JP16" s="346"/>
      <c r="JQ16" s="346"/>
      <c r="JR16" s="346"/>
      <c r="JS16" s="346"/>
      <c r="JT16" s="346"/>
      <c r="JU16" s="346"/>
      <c r="JV16" s="346"/>
      <c r="JW16" s="346"/>
      <c r="JX16" s="346"/>
      <c r="JY16" s="346"/>
      <c r="JZ16" s="346"/>
      <c r="KA16" s="346"/>
      <c r="KB16" s="346"/>
      <c r="KC16" s="346"/>
      <c r="KD16" s="346"/>
      <c r="KE16" s="346"/>
      <c r="KF16" s="346"/>
      <c r="KG16" s="346"/>
      <c r="KH16" s="346"/>
      <c r="KI16" s="346"/>
      <c r="KJ16" s="346"/>
      <c r="KK16" s="346"/>
      <c r="KL16" s="346"/>
      <c r="KM16" s="346"/>
      <c r="KN16" s="346"/>
      <c r="KO16" s="346"/>
      <c r="KP16" s="346"/>
      <c r="KQ16" s="346"/>
      <c r="KR16" s="346"/>
      <c r="KS16" s="346"/>
      <c r="KT16" s="346"/>
      <c r="KU16" s="346"/>
      <c r="KV16" s="346"/>
      <c r="KW16" s="346"/>
      <c r="KX16" s="346"/>
      <c r="KY16" s="346"/>
      <c r="KZ16" s="346"/>
      <c r="LA16" s="346"/>
      <c r="LB16" s="346"/>
      <c r="LC16" s="346"/>
      <c r="LD16" s="346"/>
      <c r="LE16" s="346"/>
      <c r="LF16" s="346"/>
      <c r="LG16" s="346"/>
      <c r="LH16" s="346"/>
      <c r="LI16" s="346"/>
      <c r="LJ16" s="346"/>
      <c r="LK16" s="346"/>
      <c r="LL16" s="346"/>
      <c r="LM16" s="346"/>
      <c r="LN16" s="346"/>
      <c r="LO16" s="346"/>
      <c r="LP16" s="346"/>
      <c r="LQ16" s="346"/>
      <c r="LR16" s="346"/>
      <c r="LS16" s="346"/>
      <c r="LT16" s="346"/>
      <c r="LU16" s="346"/>
      <c r="LV16" s="346"/>
      <c r="LW16" s="346"/>
      <c r="LX16" s="346"/>
      <c r="LY16" s="346"/>
      <c r="LZ16" s="346"/>
      <c r="MA16" s="346"/>
      <c r="MB16" s="346"/>
      <c r="MC16" s="346"/>
      <c r="MD16" s="346"/>
      <c r="ME16" s="346"/>
      <c r="MF16" s="346"/>
      <c r="MG16" s="346"/>
      <c r="MH16" s="346"/>
      <c r="MI16" s="346"/>
      <c r="MJ16" s="346"/>
      <c r="MK16" s="346"/>
      <c r="ML16" s="346"/>
      <c r="MM16" s="346"/>
      <c r="MN16" s="346"/>
      <c r="MO16" s="346"/>
      <c r="MP16" s="346"/>
      <c r="MQ16" s="346"/>
      <c r="MR16" s="346"/>
      <c r="MS16" s="346"/>
      <c r="MT16" s="346"/>
      <c r="MU16" s="346"/>
      <c r="MV16" s="346"/>
      <c r="MW16" s="346"/>
      <c r="MX16" s="346"/>
      <c r="MY16" s="346"/>
      <c r="MZ16" s="346"/>
      <c r="NA16" s="346"/>
      <c r="NB16" s="346"/>
      <c r="NC16" s="346"/>
      <c r="ND16" s="346"/>
      <c r="NE16" s="346"/>
      <c r="NF16" s="346"/>
      <c r="NG16" s="346"/>
      <c r="NH16" s="346"/>
      <c r="NI16" s="346"/>
      <c r="NJ16" s="346"/>
      <c r="NK16" s="346"/>
      <c r="NL16" s="346"/>
      <c r="NM16" s="346"/>
      <c r="NN16" s="346"/>
      <c r="NO16" s="346"/>
      <c r="NP16" s="346"/>
      <c r="NQ16" s="346"/>
      <c r="NR16" s="346"/>
      <c r="NS16" s="346"/>
      <c r="NT16" s="346"/>
      <c r="NU16" s="346"/>
      <c r="NV16" s="346"/>
      <c r="NW16" s="346"/>
      <c r="NX16" s="346"/>
      <c r="NY16" s="346"/>
      <c r="NZ16" s="346"/>
      <c r="OA16" s="346"/>
      <c r="OB16" s="346"/>
      <c r="OC16" s="346"/>
      <c r="OD16" s="346"/>
      <c r="OE16" s="346"/>
      <c r="OF16" s="346"/>
      <c r="OG16" s="346"/>
      <c r="OH16" s="346"/>
      <c r="OI16" s="346"/>
      <c r="OJ16" s="346"/>
      <c r="OK16" s="346"/>
      <c r="OL16" s="346"/>
      <c r="OM16" s="346"/>
      <c r="ON16" s="346"/>
      <c r="OO16" s="346"/>
      <c r="OP16" s="346"/>
      <c r="OQ16" s="346"/>
      <c r="OR16" s="346"/>
      <c r="OS16" s="346"/>
      <c r="OT16" s="346"/>
      <c r="OU16" s="346"/>
      <c r="OV16" s="346"/>
      <c r="OW16" s="346"/>
      <c r="OX16" s="346"/>
      <c r="OY16" s="346"/>
      <c r="OZ16" s="346"/>
      <c r="PA16" s="346"/>
      <c r="PB16" s="346"/>
      <c r="PC16" s="346"/>
      <c r="PD16" s="346"/>
      <c r="PE16" s="346"/>
      <c r="PF16" s="346"/>
      <c r="PG16" s="346"/>
      <c r="PH16" s="346"/>
      <c r="PI16" s="346"/>
      <c r="PJ16" s="346"/>
      <c r="PK16" s="346"/>
      <c r="PL16" s="346"/>
      <c r="PM16" s="346"/>
      <c r="PN16" s="346"/>
      <c r="PO16" s="346"/>
      <c r="PP16" s="346"/>
      <c r="PQ16" s="346"/>
      <c r="PR16" s="346"/>
      <c r="PS16" s="346"/>
      <c r="PT16" s="346"/>
      <c r="PU16" s="346"/>
      <c r="PV16" s="346"/>
      <c r="PW16" s="346"/>
      <c r="PX16" s="346"/>
      <c r="PY16" s="346"/>
      <c r="PZ16" s="346"/>
      <c r="QA16" s="346"/>
      <c r="QB16" s="346"/>
      <c r="QC16" s="346"/>
      <c r="QD16" s="346"/>
      <c r="QE16" s="346"/>
      <c r="QF16" s="346"/>
      <c r="QG16" s="346"/>
      <c r="QH16" s="346"/>
      <c r="QI16" s="346"/>
      <c r="QJ16" s="346"/>
      <c r="QK16" s="346"/>
      <c r="QL16" s="346"/>
      <c r="QM16" s="346"/>
      <c r="QN16" s="346"/>
      <c r="QO16" s="346"/>
      <c r="QP16" s="346"/>
      <c r="QQ16" s="346"/>
      <c r="QR16" s="346"/>
      <c r="QS16" s="346"/>
      <c r="QT16" s="346"/>
      <c r="QU16" s="346"/>
      <c r="QV16" s="346"/>
      <c r="QW16" s="346"/>
      <c r="QX16" s="346"/>
      <c r="QY16" s="346"/>
      <c r="QZ16" s="346"/>
      <c r="RA16" s="346"/>
      <c r="RB16" s="346"/>
      <c r="RC16" s="346"/>
      <c r="RD16" s="346"/>
      <c r="RE16" s="346"/>
      <c r="RF16" s="346"/>
      <c r="RG16" s="346"/>
      <c r="RH16" s="346"/>
      <c r="RI16" s="346"/>
      <c r="RJ16" s="346"/>
      <c r="RK16" s="346"/>
      <c r="RL16" s="346"/>
      <c r="RM16" s="346"/>
      <c r="RN16" s="346"/>
      <c r="RO16" s="346"/>
      <c r="RP16" s="346"/>
      <c r="RQ16" s="346"/>
      <c r="RR16" s="346"/>
      <c r="RS16" s="346"/>
      <c r="RT16" s="346"/>
      <c r="RU16" s="346"/>
      <c r="RV16" s="346"/>
      <c r="RW16" s="346"/>
      <c r="RX16" s="346"/>
      <c r="RY16" s="346"/>
      <c r="RZ16" s="346"/>
      <c r="SA16" s="346"/>
      <c r="SB16" s="346"/>
      <c r="SC16" s="346"/>
      <c r="SD16" s="346"/>
      <c r="SE16" s="346"/>
      <c r="SF16" s="346"/>
      <c r="SG16" s="346"/>
      <c r="SH16" s="346"/>
      <c r="SI16" s="346"/>
      <c r="SJ16" s="346"/>
      <c r="SK16" s="346"/>
      <c r="SL16" s="346"/>
      <c r="SM16" s="346"/>
      <c r="SN16" s="346"/>
      <c r="SO16" s="346"/>
      <c r="SP16" s="346"/>
      <c r="SQ16" s="346"/>
      <c r="SR16" s="346"/>
      <c r="SS16" s="346"/>
      <c r="ST16" s="346"/>
      <c r="SU16" s="346"/>
      <c r="SV16" s="346"/>
      <c r="SW16" s="346"/>
      <c r="SX16" s="346"/>
      <c r="SY16" s="346"/>
      <c r="SZ16" s="346"/>
      <c r="TA16" s="346"/>
      <c r="TB16" s="346"/>
      <c r="TC16" s="346"/>
      <c r="TD16" s="346"/>
      <c r="TE16" s="346"/>
      <c r="TF16" s="346"/>
      <c r="TG16" s="346"/>
      <c r="TH16" s="346"/>
      <c r="TI16" s="346"/>
      <c r="TJ16" s="346"/>
      <c r="TK16" s="346"/>
      <c r="TL16" s="346"/>
      <c r="TM16" s="346"/>
      <c r="TN16" s="346"/>
      <c r="TO16" s="346"/>
      <c r="TP16" s="346"/>
      <c r="TQ16" s="346"/>
      <c r="TR16" s="346"/>
      <c r="TS16" s="346"/>
      <c r="TT16" s="346"/>
      <c r="TU16" s="346"/>
      <c r="TV16" s="346"/>
      <c r="TW16" s="346"/>
      <c r="TX16" s="346"/>
      <c r="TY16" s="346"/>
      <c r="TZ16" s="346"/>
      <c r="UA16" s="346"/>
      <c r="UB16" s="346"/>
      <c r="UC16" s="346"/>
      <c r="UD16" s="346"/>
      <c r="UE16" s="346"/>
      <c r="UF16" s="346"/>
      <c r="UG16" s="346"/>
      <c r="UH16" s="346"/>
      <c r="UI16" s="346"/>
      <c r="UJ16" s="346"/>
      <c r="UK16" s="346"/>
      <c r="UL16" s="346"/>
      <c r="UM16" s="346"/>
      <c r="UN16" s="346"/>
      <c r="UO16" s="346"/>
      <c r="UP16" s="346"/>
      <c r="UQ16" s="346"/>
      <c r="UR16" s="346"/>
      <c r="US16" s="346"/>
      <c r="UT16" s="346"/>
      <c r="UU16" s="346"/>
      <c r="UV16" s="346"/>
      <c r="UW16" s="346"/>
      <c r="UX16" s="346"/>
      <c r="UY16" s="346"/>
      <c r="UZ16" s="346"/>
      <c r="VA16" s="346"/>
      <c r="VB16" s="346"/>
      <c r="VC16" s="346"/>
      <c r="VD16" s="346"/>
      <c r="VE16" s="346"/>
      <c r="VF16" s="346"/>
      <c r="VG16" s="346"/>
      <c r="VH16" s="346"/>
      <c r="VI16" s="346"/>
      <c r="VJ16" s="346"/>
      <c r="VK16" s="346"/>
      <c r="VL16" s="346"/>
      <c r="VM16" s="346"/>
      <c r="VN16" s="346"/>
      <c r="VO16" s="346"/>
      <c r="VP16" s="346"/>
      <c r="VQ16" s="346"/>
      <c r="VR16" s="346"/>
      <c r="VS16" s="346"/>
      <c r="VT16" s="346"/>
      <c r="VU16" s="346"/>
      <c r="VV16" s="346"/>
      <c r="VW16" s="346"/>
      <c r="VX16" s="346"/>
      <c r="VY16" s="346"/>
      <c r="VZ16" s="346"/>
      <c r="WA16" s="346"/>
      <c r="WB16" s="346"/>
      <c r="WC16" s="346"/>
      <c r="WD16" s="346"/>
      <c r="WE16" s="346"/>
      <c r="WF16" s="346"/>
      <c r="WG16" s="346"/>
      <c r="WH16" s="346"/>
      <c r="WI16" s="346"/>
      <c r="WJ16" s="346"/>
      <c r="WK16" s="346"/>
      <c r="WL16" s="346"/>
      <c r="WM16" s="346"/>
      <c r="WN16" s="346"/>
      <c r="WO16" s="346"/>
      <c r="WP16" s="346"/>
      <c r="WQ16" s="346"/>
      <c r="WR16" s="346"/>
      <c r="WS16" s="346"/>
      <c r="WT16" s="346"/>
      <c r="WU16" s="346"/>
      <c r="WV16" s="346"/>
      <c r="WW16" s="346"/>
      <c r="WX16" s="346"/>
      <c r="WY16" s="346"/>
      <c r="WZ16" s="346"/>
      <c r="XA16" s="346"/>
      <c r="XB16" s="346"/>
      <c r="XC16" s="346"/>
      <c r="XD16" s="346"/>
      <c r="XE16" s="346"/>
      <c r="XF16" s="346"/>
      <c r="XG16" s="346"/>
      <c r="XH16" s="346"/>
      <c r="XI16" s="346"/>
      <c r="XJ16" s="346"/>
      <c r="XK16" s="346"/>
      <c r="XL16" s="346"/>
      <c r="XM16" s="346"/>
      <c r="XN16" s="346"/>
      <c r="XO16" s="346"/>
      <c r="XP16" s="346"/>
      <c r="XQ16" s="346"/>
      <c r="XR16" s="346"/>
      <c r="XS16" s="346"/>
      <c r="XT16" s="346"/>
      <c r="XU16" s="346"/>
      <c r="XV16" s="346"/>
      <c r="XW16" s="346"/>
      <c r="XX16" s="346"/>
      <c r="XY16" s="346"/>
      <c r="XZ16" s="346"/>
      <c r="YA16" s="346"/>
      <c r="YB16" s="346"/>
      <c r="YC16" s="346"/>
      <c r="YD16" s="346"/>
      <c r="YE16" s="346"/>
      <c r="YF16" s="346"/>
      <c r="YG16" s="346"/>
      <c r="YH16" s="346"/>
      <c r="YI16" s="346"/>
      <c r="YJ16" s="346"/>
      <c r="YK16" s="346"/>
      <c r="YL16" s="346"/>
      <c r="YM16" s="346"/>
      <c r="YN16" s="346"/>
      <c r="YO16" s="346"/>
      <c r="YP16" s="346"/>
      <c r="YQ16" s="346"/>
      <c r="YR16" s="346"/>
      <c r="YS16" s="346"/>
      <c r="YT16" s="346"/>
      <c r="YU16" s="346"/>
      <c r="YV16" s="346"/>
      <c r="YW16" s="346"/>
      <c r="YX16" s="346"/>
    </row>
    <row r="17" spans="1:674" s="264" customFormat="1" ht="11.25" customHeight="1" x14ac:dyDescent="0.2">
      <c r="A17" s="407"/>
      <c r="B17" s="349" t="s">
        <v>126</v>
      </c>
      <c r="C17" s="350">
        <v>0.02</v>
      </c>
      <c r="D17" s="350">
        <v>2.1999999999999999E-2</v>
      </c>
      <c r="E17" s="350">
        <v>2.3E-2</v>
      </c>
      <c r="F17" s="350">
        <v>4.8000000000000001E-2</v>
      </c>
      <c r="G17" s="350">
        <v>3.6299999999999999E-2</v>
      </c>
      <c r="H17" s="350">
        <v>4.4499999999999998E-2</v>
      </c>
      <c r="I17" s="350">
        <v>3.4703999999999999E-2</v>
      </c>
      <c r="J17" s="350">
        <v>5.5100000000000003E-2</v>
      </c>
      <c r="K17" s="350">
        <v>3.6499999999999998E-2</v>
      </c>
      <c r="L17" s="350">
        <v>3.5700000000000003E-2</v>
      </c>
      <c r="M17" s="350">
        <v>0.03</v>
      </c>
      <c r="N17" s="350">
        <v>2.24E-2</v>
      </c>
      <c r="O17" s="350">
        <v>2.06E-2</v>
      </c>
      <c r="P17" s="350">
        <v>2.3900000000000001E-2</v>
      </c>
      <c r="Q17" s="350">
        <v>2.3868E-2</v>
      </c>
      <c r="R17" s="350">
        <v>1.3283E-2</v>
      </c>
      <c r="S17" s="350">
        <v>1.5810000000000001E-2</v>
      </c>
      <c r="T17" s="350">
        <v>1.3533E-2</v>
      </c>
      <c r="U17" s="350">
        <v>1.2753E-2</v>
      </c>
      <c r="V17" s="350">
        <v>2.4242E-2</v>
      </c>
      <c r="W17" s="350">
        <v>2.7685999999999999E-2</v>
      </c>
      <c r="X17" s="350">
        <v>2.4225E-2</v>
      </c>
      <c r="Y17" s="350">
        <v>2.3512999999999999E-2</v>
      </c>
      <c r="Z17" s="350">
        <v>2.4725E-2</v>
      </c>
      <c r="AA17" s="350">
        <v>2.4409E-2</v>
      </c>
      <c r="AB17" s="350">
        <v>2.2766000000000002E-2</v>
      </c>
      <c r="AC17" s="350">
        <v>2.1384E-2</v>
      </c>
      <c r="AD17" s="350">
        <v>3.0845999999999998E-2</v>
      </c>
      <c r="AE17" s="350">
        <v>2.6768E-2</v>
      </c>
      <c r="AF17" s="350">
        <v>2.4497000000000001E-2</v>
      </c>
      <c r="AG17" s="350"/>
      <c r="AH17" s="350"/>
      <c r="AI17" s="350"/>
      <c r="AJ17" s="350"/>
      <c r="AK17" s="350"/>
      <c r="AL17" s="350"/>
      <c r="AM17" s="350"/>
      <c r="AN17" s="350"/>
      <c r="AO17" s="350"/>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c r="IW17" s="355"/>
      <c r="IX17" s="355"/>
      <c r="IY17" s="355"/>
      <c r="IZ17" s="355"/>
      <c r="JA17" s="355"/>
      <c r="JB17" s="355"/>
      <c r="JC17" s="355"/>
      <c r="JD17" s="355"/>
      <c r="JE17" s="355"/>
      <c r="JF17" s="355"/>
      <c r="JG17" s="355"/>
      <c r="JH17" s="355"/>
      <c r="JI17" s="355"/>
      <c r="JJ17" s="355"/>
      <c r="JK17" s="355"/>
      <c r="JL17" s="355"/>
      <c r="JM17" s="355"/>
      <c r="JN17" s="355"/>
      <c r="JO17" s="355"/>
      <c r="JP17" s="355"/>
      <c r="JQ17" s="355"/>
      <c r="JR17" s="355"/>
      <c r="JS17" s="355"/>
      <c r="JT17" s="355"/>
      <c r="JU17" s="355"/>
      <c r="JV17" s="355"/>
      <c r="JW17" s="355"/>
      <c r="JX17" s="355"/>
      <c r="JY17" s="355"/>
      <c r="JZ17" s="355"/>
      <c r="KA17" s="355"/>
      <c r="KB17" s="355"/>
      <c r="KC17" s="355"/>
      <c r="KD17" s="355"/>
      <c r="KE17" s="355"/>
      <c r="KF17" s="355"/>
      <c r="KG17" s="355"/>
      <c r="KH17" s="355"/>
      <c r="KI17" s="355"/>
      <c r="KJ17" s="355"/>
      <c r="KK17" s="355"/>
      <c r="KL17" s="355"/>
      <c r="KM17" s="355"/>
      <c r="KN17" s="355"/>
      <c r="KO17" s="355"/>
      <c r="KP17" s="355"/>
      <c r="KQ17" s="355"/>
      <c r="KR17" s="355"/>
      <c r="KS17" s="355"/>
      <c r="KT17" s="355"/>
      <c r="KU17" s="355"/>
      <c r="KV17" s="355"/>
      <c r="KW17" s="355"/>
      <c r="KX17" s="355"/>
      <c r="KY17" s="355"/>
      <c r="KZ17" s="355"/>
      <c r="LA17" s="355"/>
      <c r="LB17" s="355"/>
      <c r="LC17" s="355"/>
      <c r="LD17" s="355"/>
      <c r="LE17" s="355"/>
      <c r="LF17" s="355"/>
      <c r="LG17" s="355"/>
      <c r="LH17" s="355"/>
      <c r="LI17" s="355"/>
      <c r="LJ17" s="355"/>
      <c r="LK17" s="355"/>
      <c r="LL17" s="355"/>
      <c r="LM17" s="355"/>
      <c r="LN17" s="355"/>
      <c r="LO17" s="355"/>
      <c r="LP17" s="355"/>
      <c r="LQ17" s="355"/>
      <c r="LR17" s="355"/>
      <c r="LS17" s="355"/>
      <c r="LT17" s="355"/>
      <c r="LU17" s="355"/>
      <c r="LV17" s="355"/>
      <c r="LW17" s="355"/>
      <c r="LX17" s="355"/>
      <c r="LY17" s="355"/>
      <c r="LZ17" s="355"/>
      <c r="MA17" s="355"/>
      <c r="MB17" s="355"/>
      <c r="MC17" s="355"/>
      <c r="MD17" s="355"/>
      <c r="ME17" s="355"/>
      <c r="MF17" s="355"/>
      <c r="MG17" s="355"/>
      <c r="MH17" s="355"/>
      <c r="MI17" s="355"/>
      <c r="MJ17" s="355"/>
      <c r="MK17" s="355"/>
      <c r="ML17" s="355"/>
      <c r="MM17" s="355"/>
      <c r="MN17" s="355"/>
      <c r="MO17" s="355"/>
      <c r="MP17" s="355"/>
      <c r="MQ17" s="355"/>
      <c r="MR17" s="355"/>
      <c r="MS17" s="355"/>
      <c r="MT17" s="355"/>
      <c r="MU17" s="355"/>
      <c r="MV17" s="355"/>
      <c r="MW17" s="355"/>
      <c r="MX17" s="355"/>
      <c r="MY17" s="355"/>
      <c r="MZ17" s="355"/>
      <c r="NA17" s="355"/>
      <c r="NB17" s="355"/>
      <c r="NC17" s="355"/>
      <c r="ND17" s="355"/>
      <c r="NE17" s="355"/>
      <c r="NF17" s="355"/>
      <c r="NG17" s="355"/>
      <c r="NH17" s="355"/>
      <c r="NI17" s="355"/>
      <c r="NJ17" s="355"/>
      <c r="NK17" s="355"/>
      <c r="NL17" s="355"/>
      <c r="NM17" s="355"/>
      <c r="NN17" s="355"/>
      <c r="NO17" s="355"/>
      <c r="NP17" s="355"/>
      <c r="NQ17" s="355"/>
      <c r="NR17" s="355"/>
      <c r="NS17" s="355"/>
      <c r="NT17" s="355"/>
      <c r="NU17" s="355"/>
      <c r="NV17" s="355"/>
      <c r="NW17" s="355"/>
      <c r="NX17" s="355"/>
      <c r="NY17" s="355"/>
      <c r="NZ17" s="355"/>
      <c r="OA17" s="355"/>
      <c r="OB17" s="355"/>
      <c r="OC17" s="355"/>
      <c r="OD17" s="355"/>
      <c r="OE17" s="355"/>
      <c r="OF17" s="355"/>
      <c r="OG17" s="355"/>
      <c r="OH17" s="355"/>
      <c r="OI17" s="355"/>
      <c r="OJ17" s="355"/>
      <c r="OK17" s="355"/>
      <c r="OL17" s="355"/>
      <c r="OM17" s="355"/>
      <c r="ON17" s="355"/>
      <c r="OO17" s="355"/>
      <c r="OP17" s="355"/>
      <c r="OQ17" s="355"/>
      <c r="OR17" s="355"/>
      <c r="OS17" s="355"/>
      <c r="OT17" s="355"/>
      <c r="OU17" s="355"/>
      <c r="OV17" s="355"/>
      <c r="OW17" s="355"/>
      <c r="OX17" s="355"/>
      <c r="OY17" s="355"/>
      <c r="OZ17" s="355"/>
      <c r="PA17" s="355"/>
      <c r="PB17" s="355"/>
      <c r="PC17" s="355"/>
      <c r="PD17" s="355"/>
      <c r="PE17" s="355"/>
      <c r="PF17" s="355"/>
      <c r="PG17" s="355"/>
      <c r="PH17" s="355"/>
      <c r="PI17" s="355"/>
      <c r="PJ17" s="355"/>
      <c r="PK17" s="355"/>
      <c r="PL17" s="355"/>
      <c r="PM17" s="355"/>
      <c r="PN17" s="355"/>
      <c r="PO17" s="355"/>
      <c r="PP17" s="355"/>
      <c r="PQ17" s="355"/>
      <c r="PR17" s="355"/>
      <c r="PS17" s="355"/>
      <c r="PT17" s="355"/>
      <c r="PU17" s="355"/>
      <c r="PV17" s="355"/>
      <c r="PW17" s="355"/>
      <c r="PX17" s="355"/>
      <c r="PY17" s="355"/>
      <c r="PZ17" s="355"/>
      <c r="QA17" s="355"/>
      <c r="QB17" s="355"/>
      <c r="QC17" s="355"/>
      <c r="QD17" s="355"/>
      <c r="QE17" s="355"/>
      <c r="QF17" s="355"/>
      <c r="QG17" s="355"/>
      <c r="QH17" s="355"/>
      <c r="QI17" s="355"/>
      <c r="QJ17" s="355"/>
      <c r="QK17" s="355"/>
      <c r="QL17" s="355"/>
      <c r="QM17" s="355"/>
      <c r="QN17" s="355"/>
      <c r="QO17" s="355"/>
      <c r="QP17" s="355"/>
      <c r="QQ17" s="355"/>
      <c r="QR17" s="355"/>
      <c r="QS17" s="355"/>
      <c r="QT17" s="355"/>
      <c r="QU17" s="355"/>
      <c r="QV17" s="355"/>
      <c r="QW17" s="355"/>
      <c r="QX17" s="355"/>
      <c r="QY17" s="355"/>
      <c r="QZ17" s="355"/>
      <c r="RA17" s="355"/>
      <c r="RB17" s="355"/>
      <c r="RC17" s="355"/>
      <c r="RD17" s="355"/>
      <c r="RE17" s="355"/>
      <c r="RF17" s="355"/>
      <c r="RG17" s="355"/>
      <c r="RH17" s="355"/>
      <c r="RI17" s="355"/>
      <c r="RJ17" s="355"/>
      <c r="RK17" s="355"/>
      <c r="RL17" s="355"/>
      <c r="RM17" s="355"/>
      <c r="RN17" s="355"/>
      <c r="RO17" s="355"/>
      <c r="RP17" s="355"/>
      <c r="RQ17" s="355"/>
      <c r="RR17" s="355"/>
      <c r="RS17" s="355"/>
      <c r="RT17" s="355"/>
      <c r="RU17" s="355"/>
      <c r="RV17" s="355"/>
      <c r="RW17" s="355"/>
      <c r="RX17" s="355"/>
      <c r="RY17" s="355"/>
      <c r="RZ17" s="355"/>
      <c r="SA17" s="355"/>
      <c r="SB17" s="355"/>
      <c r="SC17" s="355"/>
      <c r="SD17" s="355"/>
      <c r="SE17" s="355"/>
      <c r="SF17" s="355"/>
      <c r="SG17" s="355"/>
      <c r="SH17" s="355"/>
      <c r="SI17" s="355"/>
      <c r="SJ17" s="355"/>
      <c r="SK17" s="355"/>
      <c r="SL17" s="355"/>
      <c r="SM17" s="355"/>
      <c r="SN17" s="355"/>
      <c r="SO17" s="355"/>
      <c r="SP17" s="355"/>
      <c r="SQ17" s="355"/>
      <c r="SR17" s="355"/>
      <c r="SS17" s="355"/>
      <c r="ST17" s="355"/>
      <c r="SU17" s="355"/>
      <c r="SV17" s="355"/>
      <c r="SW17" s="355"/>
      <c r="SX17" s="355"/>
      <c r="SY17" s="355"/>
      <c r="SZ17" s="355"/>
      <c r="TA17" s="355"/>
      <c r="TB17" s="355"/>
      <c r="TC17" s="355"/>
      <c r="TD17" s="355"/>
      <c r="TE17" s="355"/>
      <c r="TF17" s="355"/>
      <c r="TG17" s="355"/>
      <c r="TH17" s="355"/>
      <c r="TI17" s="355"/>
      <c r="TJ17" s="355"/>
      <c r="TK17" s="355"/>
      <c r="TL17" s="355"/>
      <c r="TM17" s="355"/>
      <c r="TN17" s="355"/>
      <c r="TO17" s="355"/>
      <c r="TP17" s="355"/>
      <c r="TQ17" s="355"/>
      <c r="TR17" s="355"/>
      <c r="TS17" s="355"/>
      <c r="TT17" s="355"/>
      <c r="TU17" s="355"/>
      <c r="TV17" s="355"/>
      <c r="TW17" s="355"/>
      <c r="TX17" s="355"/>
      <c r="TY17" s="355"/>
      <c r="TZ17" s="355"/>
      <c r="UA17" s="355"/>
      <c r="UB17" s="355"/>
      <c r="UC17" s="355"/>
      <c r="UD17" s="355"/>
      <c r="UE17" s="355"/>
      <c r="UF17" s="355"/>
      <c r="UG17" s="355"/>
      <c r="UH17" s="355"/>
      <c r="UI17" s="355"/>
      <c r="UJ17" s="355"/>
      <c r="UK17" s="355"/>
      <c r="UL17" s="355"/>
      <c r="UM17" s="355"/>
      <c r="UN17" s="355"/>
      <c r="UO17" s="355"/>
      <c r="UP17" s="355"/>
      <c r="UQ17" s="355"/>
      <c r="UR17" s="355"/>
      <c r="US17" s="355"/>
      <c r="UT17" s="355"/>
      <c r="UU17" s="355"/>
      <c r="UV17" s="355"/>
      <c r="UW17" s="355"/>
      <c r="UX17" s="355"/>
      <c r="UY17" s="355"/>
      <c r="UZ17" s="355"/>
      <c r="VA17" s="355"/>
      <c r="VB17" s="355"/>
      <c r="VC17" s="355"/>
      <c r="VD17" s="355"/>
      <c r="VE17" s="355"/>
      <c r="VF17" s="355"/>
      <c r="VG17" s="355"/>
      <c r="VH17" s="355"/>
      <c r="VI17" s="355"/>
      <c r="VJ17" s="355"/>
      <c r="VK17" s="355"/>
      <c r="VL17" s="355"/>
      <c r="VM17" s="355"/>
      <c r="VN17" s="355"/>
      <c r="VO17" s="355"/>
      <c r="VP17" s="355"/>
      <c r="VQ17" s="355"/>
      <c r="VR17" s="355"/>
      <c r="VS17" s="355"/>
      <c r="VT17" s="355"/>
      <c r="VU17" s="355"/>
      <c r="VV17" s="355"/>
      <c r="VW17" s="355"/>
      <c r="VX17" s="355"/>
      <c r="VY17" s="355"/>
      <c r="VZ17" s="355"/>
      <c r="WA17" s="355"/>
      <c r="WB17" s="355"/>
      <c r="WC17" s="355"/>
      <c r="WD17" s="355"/>
      <c r="WE17" s="355"/>
      <c r="WF17" s="355"/>
      <c r="WG17" s="355"/>
      <c r="WH17" s="355"/>
      <c r="WI17" s="355"/>
      <c r="WJ17" s="355"/>
      <c r="WK17" s="355"/>
      <c r="WL17" s="355"/>
      <c r="WM17" s="355"/>
      <c r="WN17" s="355"/>
      <c r="WO17" s="355"/>
      <c r="WP17" s="355"/>
      <c r="WQ17" s="355"/>
      <c r="WR17" s="355"/>
      <c r="WS17" s="355"/>
      <c r="WT17" s="355"/>
      <c r="WU17" s="355"/>
      <c r="WV17" s="355"/>
      <c r="WW17" s="355"/>
      <c r="WX17" s="355"/>
      <c r="WY17" s="355"/>
      <c r="WZ17" s="355"/>
      <c r="XA17" s="355"/>
      <c r="XB17" s="355"/>
      <c r="XC17" s="355"/>
      <c r="XD17" s="355"/>
      <c r="XE17" s="355"/>
      <c r="XF17" s="355"/>
      <c r="XG17" s="355"/>
      <c r="XH17" s="355"/>
      <c r="XI17" s="355"/>
      <c r="XJ17" s="355"/>
      <c r="XK17" s="355"/>
      <c r="XL17" s="355"/>
      <c r="XM17" s="355"/>
      <c r="XN17" s="355"/>
      <c r="XO17" s="355"/>
      <c r="XP17" s="355"/>
      <c r="XQ17" s="355"/>
      <c r="XR17" s="355"/>
      <c r="XS17" s="355"/>
      <c r="XT17" s="355"/>
      <c r="XU17" s="355"/>
      <c r="XV17" s="355"/>
      <c r="XW17" s="355"/>
      <c r="XX17" s="355"/>
      <c r="XY17" s="355"/>
      <c r="XZ17" s="355"/>
      <c r="YA17" s="355"/>
      <c r="YB17" s="355"/>
      <c r="YC17" s="355"/>
      <c r="YD17" s="355"/>
      <c r="YE17" s="355"/>
      <c r="YF17" s="355"/>
      <c r="YG17" s="355"/>
      <c r="YH17" s="355"/>
      <c r="YI17" s="355"/>
      <c r="YJ17" s="355"/>
      <c r="YK17" s="355"/>
      <c r="YL17" s="355"/>
      <c r="YM17" s="355"/>
      <c r="YN17" s="355"/>
      <c r="YO17" s="355"/>
      <c r="YP17" s="355"/>
      <c r="YQ17" s="355"/>
      <c r="YR17" s="355"/>
      <c r="YS17" s="355"/>
      <c r="YT17" s="355"/>
      <c r="YU17" s="355"/>
      <c r="YV17" s="355"/>
      <c r="YW17" s="355"/>
      <c r="YX17" s="355"/>
    </row>
    <row r="18" spans="1:674" s="118" customFormat="1" ht="11.25" customHeight="1" x14ac:dyDescent="0.2">
      <c r="A18" s="407"/>
      <c r="B18" s="349" t="s">
        <v>127</v>
      </c>
      <c r="C18" s="351">
        <v>4.0418771996762221E-2</v>
      </c>
      <c r="D18" s="351">
        <v>4.116482336047006E-2</v>
      </c>
      <c r="E18" s="351">
        <v>4.1476167582308793E-2</v>
      </c>
      <c r="F18" s="351">
        <v>4.1710351675428435E-2</v>
      </c>
      <c r="G18" s="351">
        <v>4.2122813236179939E-2</v>
      </c>
      <c r="H18" s="351">
        <v>4.4293503035246561E-2</v>
      </c>
      <c r="I18" s="351">
        <v>4.3342130044716619E-2</v>
      </c>
      <c r="J18" s="351">
        <v>3.9899999999999998E-2</v>
      </c>
      <c r="K18" s="351">
        <v>3.9699999999999999E-2</v>
      </c>
      <c r="L18" s="351">
        <v>4.0099999999999997E-2</v>
      </c>
      <c r="M18" s="351">
        <v>3.9800000000000002E-2</v>
      </c>
      <c r="N18" s="351">
        <v>3.8399999999999997E-2</v>
      </c>
      <c r="O18" s="351">
        <v>3.7400000000000003E-2</v>
      </c>
      <c r="P18" s="351">
        <v>3.6900000000000002E-2</v>
      </c>
      <c r="Q18" s="351">
        <v>3.6623000000000003E-2</v>
      </c>
      <c r="R18" s="351">
        <v>3.4313999999999997E-2</v>
      </c>
      <c r="S18" s="351">
        <v>3.3952000000000003E-2</v>
      </c>
      <c r="T18" s="351">
        <v>3.3602E-2</v>
      </c>
      <c r="U18" s="351">
        <v>3.3131000000000001E-2</v>
      </c>
      <c r="V18" s="351">
        <v>3.1095000000000001E-2</v>
      </c>
      <c r="W18" s="351">
        <v>3.1133000000000001E-2</v>
      </c>
      <c r="X18" s="351">
        <v>3.1184E-2</v>
      </c>
      <c r="Y18" s="351">
        <v>3.1387999999999999E-2</v>
      </c>
      <c r="Z18" s="351">
        <v>2.9758E-2</v>
      </c>
      <c r="AA18" s="351">
        <v>3.0158999999999998E-2</v>
      </c>
      <c r="AB18" s="351">
        <v>3.0620000000000001E-2</v>
      </c>
      <c r="AC18" s="351">
        <v>3.1465E-2</v>
      </c>
      <c r="AD18" s="351">
        <v>3.5451000000000003E-2</v>
      </c>
      <c r="AE18" s="351">
        <v>3.5728000000000003E-2</v>
      </c>
      <c r="AF18" s="351">
        <v>3.6070999999999999E-2</v>
      </c>
      <c r="AG18" s="350"/>
      <c r="AH18" s="350"/>
      <c r="AI18" s="350"/>
      <c r="AJ18" s="350"/>
      <c r="AK18" s="350"/>
      <c r="AL18" s="350"/>
      <c r="AM18" s="350"/>
      <c r="AN18" s="350"/>
      <c r="AO18" s="350"/>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c r="HQ18" s="346"/>
      <c r="HR18" s="346"/>
      <c r="HS18" s="346"/>
      <c r="HT18" s="346"/>
      <c r="HU18" s="346"/>
      <c r="HV18" s="346"/>
      <c r="HW18" s="346"/>
      <c r="HX18" s="346"/>
      <c r="HY18" s="346"/>
      <c r="HZ18" s="346"/>
      <c r="IA18" s="346"/>
      <c r="IB18" s="346"/>
      <c r="IC18" s="346"/>
      <c r="ID18" s="346"/>
      <c r="IE18" s="346"/>
      <c r="IF18" s="346"/>
      <c r="IG18" s="346"/>
      <c r="IH18" s="346"/>
      <c r="II18" s="346"/>
      <c r="IJ18" s="346"/>
      <c r="IK18" s="346"/>
      <c r="IL18" s="346"/>
      <c r="IM18" s="346"/>
      <c r="IN18" s="346"/>
      <c r="IO18" s="346"/>
      <c r="IP18" s="346"/>
      <c r="IQ18" s="346"/>
      <c r="IR18" s="346"/>
      <c r="IS18" s="346"/>
      <c r="IT18" s="346"/>
      <c r="IU18" s="346"/>
      <c r="IV18" s="346"/>
      <c r="IW18" s="346"/>
      <c r="IX18" s="346"/>
      <c r="IY18" s="346"/>
      <c r="IZ18" s="346"/>
      <c r="JA18" s="346"/>
      <c r="JB18" s="346"/>
      <c r="JC18" s="346"/>
      <c r="JD18" s="346"/>
      <c r="JE18" s="346"/>
      <c r="JF18" s="346"/>
      <c r="JG18" s="346"/>
      <c r="JH18" s="346"/>
      <c r="JI18" s="346"/>
      <c r="JJ18" s="346"/>
      <c r="JK18" s="346"/>
      <c r="JL18" s="346"/>
      <c r="JM18" s="346"/>
      <c r="JN18" s="346"/>
      <c r="JO18" s="346"/>
      <c r="JP18" s="346"/>
      <c r="JQ18" s="346"/>
      <c r="JR18" s="346"/>
      <c r="JS18" s="346"/>
      <c r="JT18" s="346"/>
      <c r="JU18" s="346"/>
      <c r="JV18" s="346"/>
      <c r="JW18" s="346"/>
      <c r="JX18" s="346"/>
      <c r="JY18" s="346"/>
      <c r="JZ18" s="346"/>
      <c r="KA18" s="346"/>
      <c r="KB18" s="346"/>
      <c r="KC18" s="346"/>
      <c r="KD18" s="346"/>
      <c r="KE18" s="346"/>
      <c r="KF18" s="346"/>
      <c r="KG18" s="346"/>
      <c r="KH18" s="346"/>
      <c r="KI18" s="346"/>
      <c r="KJ18" s="346"/>
      <c r="KK18" s="346"/>
      <c r="KL18" s="346"/>
      <c r="KM18" s="346"/>
      <c r="KN18" s="346"/>
      <c r="KO18" s="346"/>
      <c r="KP18" s="346"/>
      <c r="KQ18" s="346"/>
      <c r="KR18" s="346"/>
      <c r="KS18" s="346"/>
      <c r="KT18" s="346"/>
      <c r="KU18" s="346"/>
      <c r="KV18" s="346"/>
      <c r="KW18" s="346"/>
      <c r="KX18" s="346"/>
      <c r="KY18" s="346"/>
      <c r="KZ18" s="346"/>
      <c r="LA18" s="346"/>
      <c r="LB18" s="346"/>
      <c r="LC18" s="346"/>
      <c r="LD18" s="346"/>
      <c r="LE18" s="346"/>
      <c r="LF18" s="346"/>
      <c r="LG18" s="346"/>
      <c r="LH18" s="346"/>
      <c r="LI18" s="346"/>
      <c r="LJ18" s="346"/>
      <c r="LK18" s="346"/>
      <c r="LL18" s="346"/>
      <c r="LM18" s="346"/>
      <c r="LN18" s="346"/>
      <c r="LO18" s="346"/>
      <c r="LP18" s="346"/>
      <c r="LQ18" s="346"/>
      <c r="LR18" s="346"/>
      <c r="LS18" s="346"/>
      <c r="LT18" s="346"/>
      <c r="LU18" s="346"/>
      <c r="LV18" s="346"/>
      <c r="LW18" s="346"/>
      <c r="LX18" s="346"/>
      <c r="LY18" s="346"/>
      <c r="LZ18" s="346"/>
      <c r="MA18" s="346"/>
      <c r="MB18" s="346"/>
      <c r="MC18" s="346"/>
      <c r="MD18" s="346"/>
      <c r="ME18" s="346"/>
      <c r="MF18" s="346"/>
      <c r="MG18" s="346"/>
      <c r="MH18" s="346"/>
      <c r="MI18" s="346"/>
      <c r="MJ18" s="346"/>
      <c r="MK18" s="346"/>
      <c r="ML18" s="346"/>
      <c r="MM18" s="346"/>
      <c r="MN18" s="346"/>
      <c r="MO18" s="346"/>
      <c r="MP18" s="346"/>
      <c r="MQ18" s="346"/>
      <c r="MR18" s="346"/>
      <c r="MS18" s="346"/>
      <c r="MT18" s="346"/>
      <c r="MU18" s="346"/>
      <c r="MV18" s="346"/>
      <c r="MW18" s="346"/>
      <c r="MX18" s="346"/>
      <c r="MY18" s="346"/>
      <c r="MZ18" s="346"/>
      <c r="NA18" s="346"/>
      <c r="NB18" s="346"/>
      <c r="NC18" s="346"/>
      <c r="ND18" s="346"/>
      <c r="NE18" s="346"/>
      <c r="NF18" s="346"/>
      <c r="NG18" s="346"/>
      <c r="NH18" s="346"/>
      <c r="NI18" s="346"/>
      <c r="NJ18" s="346"/>
      <c r="NK18" s="346"/>
      <c r="NL18" s="346"/>
      <c r="NM18" s="346"/>
      <c r="NN18" s="346"/>
      <c r="NO18" s="346"/>
      <c r="NP18" s="346"/>
      <c r="NQ18" s="346"/>
      <c r="NR18" s="346"/>
      <c r="NS18" s="346"/>
      <c r="NT18" s="346"/>
      <c r="NU18" s="346"/>
      <c r="NV18" s="346"/>
      <c r="NW18" s="346"/>
      <c r="NX18" s="346"/>
      <c r="NY18" s="346"/>
      <c r="NZ18" s="346"/>
      <c r="OA18" s="346"/>
      <c r="OB18" s="346"/>
      <c r="OC18" s="346"/>
      <c r="OD18" s="346"/>
      <c r="OE18" s="346"/>
      <c r="OF18" s="346"/>
      <c r="OG18" s="346"/>
      <c r="OH18" s="346"/>
      <c r="OI18" s="346"/>
      <c r="OJ18" s="346"/>
      <c r="OK18" s="346"/>
      <c r="OL18" s="346"/>
      <c r="OM18" s="346"/>
      <c r="ON18" s="346"/>
      <c r="OO18" s="346"/>
      <c r="OP18" s="346"/>
      <c r="OQ18" s="346"/>
      <c r="OR18" s="346"/>
      <c r="OS18" s="346"/>
      <c r="OT18" s="346"/>
      <c r="OU18" s="346"/>
      <c r="OV18" s="346"/>
      <c r="OW18" s="346"/>
      <c r="OX18" s="346"/>
      <c r="OY18" s="346"/>
      <c r="OZ18" s="346"/>
      <c r="PA18" s="346"/>
      <c r="PB18" s="346"/>
      <c r="PC18" s="346"/>
      <c r="PD18" s="346"/>
      <c r="PE18" s="346"/>
      <c r="PF18" s="346"/>
      <c r="PG18" s="346"/>
      <c r="PH18" s="346"/>
      <c r="PI18" s="346"/>
      <c r="PJ18" s="346"/>
      <c r="PK18" s="346"/>
      <c r="PL18" s="346"/>
      <c r="PM18" s="346"/>
      <c r="PN18" s="346"/>
      <c r="PO18" s="346"/>
      <c r="PP18" s="346"/>
      <c r="PQ18" s="346"/>
      <c r="PR18" s="346"/>
      <c r="PS18" s="346"/>
      <c r="PT18" s="346"/>
      <c r="PU18" s="346"/>
      <c r="PV18" s="346"/>
      <c r="PW18" s="346"/>
      <c r="PX18" s="346"/>
      <c r="PY18" s="346"/>
      <c r="PZ18" s="346"/>
      <c r="QA18" s="346"/>
      <c r="QB18" s="346"/>
      <c r="QC18" s="346"/>
      <c r="QD18" s="346"/>
      <c r="QE18" s="346"/>
      <c r="QF18" s="346"/>
      <c r="QG18" s="346"/>
      <c r="QH18" s="346"/>
      <c r="QI18" s="346"/>
      <c r="QJ18" s="346"/>
      <c r="QK18" s="346"/>
      <c r="QL18" s="346"/>
      <c r="QM18" s="346"/>
      <c r="QN18" s="346"/>
      <c r="QO18" s="346"/>
      <c r="QP18" s="346"/>
      <c r="QQ18" s="346"/>
      <c r="QR18" s="346"/>
      <c r="QS18" s="346"/>
      <c r="QT18" s="346"/>
      <c r="QU18" s="346"/>
      <c r="QV18" s="346"/>
      <c r="QW18" s="346"/>
      <c r="QX18" s="346"/>
      <c r="QY18" s="346"/>
      <c r="QZ18" s="346"/>
      <c r="RA18" s="346"/>
      <c r="RB18" s="346"/>
      <c r="RC18" s="346"/>
      <c r="RD18" s="346"/>
      <c r="RE18" s="346"/>
      <c r="RF18" s="346"/>
      <c r="RG18" s="346"/>
      <c r="RH18" s="346"/>
      <c r="RI18" s="346"/>
      <c r="RJ18" s="346"/>
      <c r="RK18" s="346"/>
      <c r="RL18" s="346"/>
      <c r="RM18" s="346"/>
      <c r="RN18" s="346"/>
      <c r="RO18" s="346"/>
      <c r="RP18" s="346"/>
      <c r="RQ18" s="346"/>
      <c r="RR18" s="346"/>
      <c r="RS18" s="346"/>
      <c r="RT18" s="346"/>
      <c r="RU18" s="346"/>
      <c r="RV18" s="346"/>
      <c r="RW18" s="346"/>
      <c r="RX18" s="346"/>
      <c r="RY18" s="346"/>
      <c r="RZ18" s="346"/>
      <c r="SA18" s="346"/>
      <c r="SB18" s="346"/>
      <c r="SC18" s="346"/>
      <c r="SD18" s="346"/>
      <c r="SE18" s="346"/>
      <c r="SF18" s="346"/>
      <c r="SG18" s="346"/>
      <c r="SH18" s="346"/>
      <c r="SI18" s="346"/>
      <c r="SJ18" s="346"/>
      <c r="SK18" s="346"/>
      <c r="SL18" s="346"/>
      <c r="SM18" s="346"/>
      <c r="SN18" s="346"/>
      <c r="SO18" s="346"/>
      <c r="SP18" s="346"/>
      <c r="SQ18" s="346"/>
      <c r="SR18" s="346"/>
      <c r="SS18" s="346"/>
      <c r="ST18" s="346"/>
      <c r="SU18" s="346"/>
      <c r="SV18" s="346"/>
      <c r="SW18" s="346"/>
      <c r="SX18" s="346"/>
      <c r="SY18" s="346"/>
      <c r="SZ18" s="346"/>
      <c r="TA18" s="346"/>
      <c r="TB18" s="346"/>
      <c r="TC18" s="346"/>
      <c r="TD18" s="346"/>
      <c r="TE18" s="346"/>
      <c r="TF18" s="346"/>
      <c r="TG18" s="346"/>
      <c r="TH18" s="346"/>
      <c r="TI18" s="346"/>
      <c r="TJ18" s="346"/>
      <c r="TK18" s="346"/>
      <c r="TL18" s="346"/>
      <c r="TM18" s="346"/>
      <c r="TN18" s="346"/>
      <c r="TO18" s="346"/>
      <c r="TP18" s="346"/>
      <c r="TQ18" s="346"/>
      <c r="TR18" s="346"/>
      <c r="TS18" s="346"/>
      <c r="TT18" s="346"/>
      <c r="TU18" s="346"/>
      <c r="TV18" s="346"/>
      <c r="TW18" s="346"/>
      <c r="TX18" s="346"/>
      <c r="TY18" s="346"/>
      <c r="TZ18" s="346"/>
      <c r="UA18" s="346"/>
      <c r="UB18" s="346"/>
      <c r="UC18" s="346"/>
      <c r="UD18" s="346"/>
      <c r="UE18" s="346"/>
      <c r="UF18" s="346"/>
      <c r="UG18" s="346"/>
      <c r="UH18" s="346"/>
      <c r="UI18" s="346"/>
      <c r="UJ18" s="346"/>
      <c r="UK18" s="346"/>
      <c r="UL18" s="346"/>
      <c r="UM18" s="346"/>
      <c r="UN18" s="346"/>
      <c r="UO18" s="346"/>
      <c r="UP18" s="346"/>
      <c r="UQ18" s="346"/>
      <c r="UR18" s="346"/>
      <c r="US18" s="346"/>
      <c r="UT18" s="346"/>
      <c r="UU18" s="346"/>
      <c r="UV18" s="346"/>
      <c r="UW18" s="346"/>
      <c r="UX18" s="346"/>
      <c r="UY18" s="346"/>
      <c r="UZ18" s="346"/>
      <c r="VA18" s="346"/>
      <c r="VB18" s="346"/>
      <c r="VC18" s="346"/>
      <c r="VD18" s="346"/>
      <c r="VE18" s="346"/>
      <c r="VF18" s="346"/>
      <c r="VG18" s="346"/>
      <c r="VH18" s="346"/>
      <c r="VI18" s="346"/>
      <c r="VJ18" s="346"/>
      <c r="VK18" s="346"/>
      <c r="VL18" s="346"/>
      <c r="VM18" s="346"/>
      <c r="VN18" s="346"/>
      <c r="VO18" s="346"/>
      <c r="VP18" s="346"/>
      <c r="VQ18" s="346"/>
      <c r="VR18" s="346"/>
      <c r="VS18" s="346"/>
      <c r="VT18" s="346"/>
      <c r="VU18" s="346"/>
      <c r="VV18" s="346"/>
      <c r="VW18" s="346"/>
      <c r="VX18" s="346"/>
      <c r="VY18" s="346"/>
      <c r="VZ18" s="346"/>
      <c r="WA18" s="346"/>
      <c r="WB18" s="346"/>
      <c r="WC18" s="346"/>
      <c r="WD18" s="346"/>
      <c r="WE18" s="346"/>
      <c r="WF18" s="346"/>
      <c r="WG18" s="346"/>
      <c r="WH18" s="346"/>
      <c r="WI18" s="346"/>
      <c r="WJ18" s="346"/>
      <c r="WK18" s="346"/>
      <c r="WL18" s="346"/>
      <c r="WM18" s="346"/>
      <c r="WN18" s="346"/>
      <c r="WO18" s="346"/>
      <c r="WP18" s="346"/>
      <c r="WQ18" s="346"/>
      <c r="WR18" s="346"/>
      <c r="WS18" s="346"/>
      <c r="WT18" s="346"/>
      <c r="WU18" s="346"/>
      <c r="WV18" s="346"/>
      <c r="WW18" s="346"/>
      <c r="WX18" s="346"/>
      <c r="WY18" s="346"/>
      <c r="WZ18" s="346"/>
      <c r="XA18" s="346"/>
      <c r="XB18" s="346"/>
      <c r="XC18" s="346"/>
      <c r="XD18" s="346"/>
      <c r="XE18" s="346"/>
      <c r="XF18" s="346"/>
      <c r="XG18" s="346"/>
      <c r="XH18" s="346"/>
      <c r="XI18" s="346"/>
      <c r="XJ18" s="346"/>
      <c r="XK18" s="346"/>
      <c r="XL18" s="346"/>
      <c r="XM18" s="346"/>
      <c r="XN18" s="346"/>
      <c r="XO18" s="346"/>
      <c r="XP18" s="346"/>
      <c r="XQ18" s="346"/>
      <c r="XR18" s="346"/>
      <c r="XS18" s="346"/>
      <c r="XT18" s="346"/>
      <c r="XU18" s="346"/>
      <c r="XV18" s="346"/>
      <c r="XW18" s="346"/>
      <c r="XX18" s="346"/>
      <c r="XY18" s="346"/>
      <c r="XZ18" s="346"/>
      <c r="YA18" s="346"/>
      <c r="YB18" s="346"/>
      <c r="YC18" s="346"/>
      <c r="YD18" s="346"/>
      <c r="YE18" s="346"/>
      <c r="YF18" s="346"/>
      <c r="YG18" s="346"/>
      <c r="YH18" s="346"/>
      <c r="YI18" s="346"/>
      <c r="YJ18" s="346"/>
      <c r="YK18" s="346"/>
      <c r="YL18" s="346"/>
      <c r="YM18" s="346"/>
      <c r="YN18" s="346"/>
      <c r="YO18" s="346"/>
      <c r="YP18" s="346"/>
      <c r="YQ18" s="346"/>
      <c r="YR18" s="346"/>
      <c r="YS18" s="346"/>
      <c r="YT18" s="346"/>
      <c r="YU18" s="346"/>
      <c r="YV18" s="346"/>
      <c r="YW18" s="346"/>
      <c r="YX18" s="346"/>
    </row>
    <row r="19" spans="1:674" s="263" customFormat="1" ht="11.25" customHeight="1" x14ac:dyDescent="0.2">
      <c r="A19" s="407"/>
      <c r="B19" s="349" t="s">
        <v>128</v>
      </c>
      <c r="C19" s="350">
        <v>0.38</v>
      </c>
      <c r="D19" s="350">
        <v>0.378</v>
      </c>
      <c r="E19" s="350">
        <v>0.37953700000000001</v>
      </c>
      <c r="F19" s="350">
        <v>0.36299999999999999</v>
      </c>
      <c r="G19" s="350">
        <v>0.3745</v>
      </c>
      <c r="H19" s="350">
        <v>0.3669</v>
      </c>
      <c r="I19" s="350">
        <v>0.37402999999999997</v>
      </c>
      <c r="J19" s="350">
        <v>0.24610000000000001</v>
      </c>
      <c r="K19" s="350">
        <v>0.30480000000000002</v>
      </c>
      <c r="L19" s="350">
        <v>0.32919999999999999</v>
      </c>
      <c r="M19" s="350">
        <v>0.344302</v>
      </c>
      <c r="N19" s="350">
        <v>0.42369699999999999</v>
      </c>
      <c r="O19" s="350">
        <v>0.41539399999999999</v>
      </c>
      <c r="P19" s="350">
        <v>0.40900700000000001</v>
      </c>
      <c r="Q19" s="350">
        <v>0.41195100000000001</v>
      </c>
      <c r="R19" s="350">
        <v>0.41535300000000003</v>
      </c>
      <c r="S19" s="350">
        <v>0.41063300000000003</v>
      </c>
      <c r="T19" s="350">
        <v>0.404914</v>
      </c>
      <c r="U19" s="350">
        <v>0.42288300000000001</v>
      </c>
      <c r="V19" s="350">
        <v>0.44106099999999998</v>
      </c>
      <c r="W19" s="350">
        <v>0.43071999999999999</v>
      </c>
      <c r="X19" s="350">
        <v>0.42530400000000002</v>
      </c>
      <c r="Y19" s="350">
        <v>0.41822900000000002</v>
      </c>
      <c r="Z19" s="350">
        <v>0.39965600000000001</v>
      </c>
      <c r="AA19" s="350">
        <v>0.41950199999999999</v>
      </c>
      <c r="AB19" s="350">
        <v>0.42502000000000001</v>
      </c>
      <c r="AC19" s="350">
        <v>0.41879300000000003</v>
      </c>
      <c r="AD19" s="350">
        <v>0.388403</v>
      </c>
      <c r="AE19" s="350">
        <v>0.404893</v>
      </c>
      <c r="AF19" s="350">
        <v>0.41360000000000002</v>
      </c>
      <c r="AG19" s="350"/>
      <c r="AH19" s="350"/>
      <c r="AI19" s="350"/>
      <c r="AJ19" s="350"/>
      <c r="AK19" s="350"/>
      <c r="AL19" s="350"/>
      <c r="AM19" s="350"/>
      <c r="AN19" s="350"/>
      <c r="AO19" s="350"/>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c r="HR19" s="346"/>
      <c r="HS19" s="346"/>
      <c r="HT19" s="346"/>
      <c r="HU19" s="346"/>
      <c r="HV19" s="346"/>
      <c r="HW19" s="346"/>
      <c r="HX19" s="346"/>
      <c r="HY19" s="346"/>
      <c r="HZ19" s="346"/>
      <c r="IA19" s="346"/>
      <c r="IB19" s="346"/>
      <c r="IC19" s="346"/>
      <c r="ID19" s="346"/>
      <c r="IE19" s="346"/>
      <c r="IF19" s="346"/>
      <c r="IG19" s="346"/>
      <c r="IH19" s="346"/>
      <c r="II19" s="346"/>
      <c r="IJ19" s="346"/>
      <c r="IK19" s="346"/>
      <c r="IL19" s="346"/>
      <c r="IM19" s="346"/>
      <c r="IN19" s="346"/>
      <c r="IO19" s="346"/>
      <c r="IP19" s="346"/>
      <c r="IQ19" s="346"/>
      <c r="IR19" s="346"/>
      <c r="IS19" s="346"/>
      <c r="IT19" s="346"/>
      <c r="IU19" s="346"/>
      <c r="IV19" s="346"/>
      <c r="IW19" s="346"/>
      <c r="IX19" s="346"/>
      <c r="IY19" s="346"/>
      <c r="IZ19" s="346"/>
      <c r="JA19" s="346"/>
      <c r="JB19" s="346"/>
      <c r="JC19" s="346"/>
      <c r="JD19" s="346"/>
      <c r="JE19" s="346"/>
      <c r="JF19" s="346"/>
      <c r="JG19" s="346"/>
      <c r="JH19" s="346"/>
      <c r="JI19" s="346"/>
      <c r="JJ19" s="346"/>
      <c r="JK19" s="346"/>
      <c r="JL19" s="346"/>
      <c r="JM19" s="346"/>
      <c r="JN19" s="346"/>
      <c r="JO19" s="346"/>
      <c r="JP19" s="346"/>
      <c r="JQ19" s="346"/>
      <c r="JR19" s="346"/>
      <c r="JS19" s="346"/>
      <c r="JT19" s="346"/>
      <c r="JU19" s="346"/>
      <c r="JV19" s="346"/>
      <c r="JW19" s="346"/>
      <c r="JX19" s="346"/>
      <c r="JY19" s="346"/>
      <c r="JZ19" s="346"/>
      <c r="KA19" s="346"/>
      <c r="KB19" s="346"/>
      <c r="KC19" s="346"/>
      <c r="KD19" s="346"/>
      <c r="KE19" s="346"/>
      <c r="KF19" s="346"/>
      <c r="KG19" s="346"/>
      <c r="KH19" s="346"/>
      <c r="KI19" s="346"/>
      <c r="KJ19" s="346"/>
      <c r="KK19" s="346"/>
      <c r="KL19" s="346"/>
      <c r="KM19" s="346"/>
      <c r="KN19" s="346"/>
      <c r="KO19" s="346"/>
      <c r="KP19" s="346"/>
      <c r="KQ19" s="346"/>
      <c r="KR19" s="346"/>
      <c r="KS19" s="346"/>
      <c r="KT19" s="346"/>
      <c r="KU19" s="346"/>
      <c r="KV19" s="346"/>
      <c r="KW19" s="346"/>
      <c r="KX19" s="346"/>
      <c r="KY19" s="346"/>
      <c r="KZ19" s="346"/>
      <c r="LA19" s="346"/>
      <c r="LB19" s="346"/>
      <c r="LC19" s="346"/>
      <c r="LD19" s="346"/>
      <c r="LE19" s="346"/>
      <c r="LF19" s="346"/>
      <c r="LG19" s="346"/>
      <c r="LH19" s="346"/>
      <c r="LI19" s="346"/>
      <c r="LJ19" s="346"/>
      <c r="LK19" s="346"/>
      <c r="LL19" s="346"/>
      <c r="LM19" s="346"/>
      <c r="LN19" s="346"/>
      <c r="LO19" s="346"/>
      <c r="LP19" s="346"/>
      <c r="LQ19" s="346"/>
      <c r="LR19" s="346"/>
      <c r="LS19" s="346"/>
      <c r="LT19" s="346"/>
      <c r="LU19" s="346"/>
      <c r="LV19" s="346"/>
      <c r="LW19" s="346"/>
      <c r="LX19" s="346"/>
      <c r="LY19" s="346"/>
      <c r="LZ19" s="346"/>
      <c r="MA19" s="346"/>
      <c r="MB19" s="346"/>
      <c r="MC19" s="346"/>
      <c r="MD19" s="346"/>
      <c r="ME19" s="346"/>
      <c r="MF19" s="346"/>
      <c r="MG19" s="346"/>
      <c r="MH19" s="346"/>
      <c r="MI19" s="346"/>
      <c r="MJ19" s="346"/>
      <c r="MK19" s="346"/>
      <c r="ML19" s="346"/>
      <c r="MM19" s="346"/>
      <c r="MN19" s="346"/>
      <c r="MO19" s="346"/>
      <c r="MP19" s="346"/>
      <c r="MQ19" s="346"/>
      <c r="MR19" s="346"/>
      <c r="MS19" s="346"/>
      <c r="MT19" s="346"/>
      <c r="MU19" s="346"/>
      <c r="MV19" s="346"/>
      <c r="MW19" s="346"/>
      <c r="MX19" s="346"/>
      <c r="MY19" s="346"/>
      <c r="MZ19" s="346"/>
      <c r="NA19" s="346"/>
      <c r="NB19" s="346"/>
      <c r="NC19" s="346"/>
      <c r="ND19" s="346"/>
      <c r="NE19" s="346"/>
      <c r="NF19" s="346"/>
      <c r="NG19" s="346"/>
      <c r="NH19" s="346"/>
      <c r="NI19" s="346"/>
      <c r="NJ19" s="346"/>
      <c r="NK19" s="346"/>
      <c r="NL19" s="346"/>
      <c r="NM19" s="346"/>
      <c r="NN19" s="346"/>
      <c r="NO19" s="346"/>
      <c r="NP19" s="346"/>
      <c r="NQ19" s="346"/>
      <c r="NR19" s="346"/>
      <c r="NS19" s="346"/>
      <c r="NT19" s="346"/>
      <c r="NU19" s="346"/>
      <c r="NV19" s="346"/>
      <c r="NW19" s="346"/>
      <c r="NX19" s="346"/>
      <c r="NY19" s="346"/>
      <c r="NZ19" s="346"/>
      <c r="OA19" s="346"/>
      <c r="OB19" s="346"/>
      <c r="OC19" s="346"/>
      <c r="OD19" s="346"/>
      <c r="OE19" s="346"/>
      <c r="OF19" s="346"/>
      <c r="OG19" s="346"/>
      <c r="OH19" s="346"/>
      <c r="OI19" s="346"/>
      <c r="OJ19" s="346"/>
      <c r="OK19" s="346"/>
      <c r="OL19" s="346"/>
      <c r="OM19" s="346"/>
      <c r="ON19" s="346"/>
      <c r="OO19" s="346"/>
      <c r="OP19" s="346"/>
      <c r="OQ19" s="346"/>
      <c r="OR19" s="346"/>
      <c r="OS19" s="346"/>
      <c r="OT19" s="346"/>
      <c r="OU19" s="346"/>
      <c r="OV19" s="346"/>
      <c r="OW19" s="346"/>
      <c r="OX19" s="346"/>
      <c r="OY19" s="346"/>
      <c r="OZ19" s="346"/>
      <c r="PA19" s="346"/>
      <c r="PB19" s="346"/>
      <c r="PC19" s="346"/>
      <c r="PD19" s="346"/>
      <c r="PE19" s="346"/>
      <c r="PF19" s="346"/>
      <c r="PG19" s="346"/>
      <c r="PH19" s="346"/>
      <c r="PI19" s="346"/>
      <c r="PJ19" s="346"/>
      <c r="PK19" s="346"/>
      <c r="PL19" s="346"/>
      <c r="PM19" s="346"/>
      <c r="PN19" s="346"/>
      <c r="PO19" s="346"/>
      <c r="PP19" s="346"/>
      <c r="PQ19" s="346"/>
      <c r="PR19" s="346"/>
      <c r="PS19" s="346"/>
      <c r="PT19" s="346"/>
      <c r="PU19" s="346"/>
      <c r="PV19" s="346"/>
      <c r="PW19" s="346"/>
      <c r="PX19" s="346"/>
      <c r="PY19" s="346"/>
      <c r="PZ19" s="346"/>
      <c r="QA19" s="346"/>
      <c r="QB19" s="346"/>
      <c r="QC19" s="346"/>
      <c r="QD19" s="346"/>
      <c r="QE19" s="346"/>
      <c r="QF19" s="346"/>
      <c r="QG19" s="346"/>
      <c r="QH19" s="346"/>
      <c r="QI19" s="346"/>
      <c r="QJ19" s="346"/>
      <c r="QK19" s="346"/>
      <c r="QL19" s="346"/>
      <c r="QM19" s="346"/>
      <c r="QN19" s="346"/>
      <c r="QO19" s="346"/>
      <c r="QP19" s="346"/>
      <c r="QQ19" s="346"/>
      <c r="QR19" s="346"/>
      <c r="QS19" s="346"/>
      <c r="QT19" s="346"/>
      <c r="QU19" s="346"/>
      <c r="QV19" s="346"/>
      <c r="QW19" s="346"/>
      <c r="QX19" s="346"/>
      <c r="QY19" s="346"/>
      <c r="QZ19" s="346"/>
      <c r="RA19" s="346"/>
      <c r="RB19" s="346"/>
      <c r="RC19" s="346"/>
      <c r="RD19" s="346"/>
      <c r="RE19" s="346"/>
      <c r="RF19" s="346"/>
      <c r="RG19" s="346"/>
      <c r="RH19" s="346"/>
      <c r="RI19" s="346"/>
      <c r="RJ19" s="346"/>
      <c r="RK19" s="346"/>
      <c r="RL19" s="346"/>
      <c r="RM19" s="346"/>
      <c r="RN19" s="346"/>
      <c r="RO19" s="346"/>
      <c r="RP19" s="346"/>
      <c r="RQ19" s="346"/>
      <c r="RR19" s="346"/>
      <c r="RS19" s="346"/>
      <c r="RT19" s="346"/>
      <c r="RU19" s="346"/>
      <c r="RV19" s="346"/>
      <c r="RW19" s="346"/>
      <c r="RX19" s="346"/>
      <c r="RY19" s="346"/>
      <c r="RZ19" s="346"/>
      <c r="SA19" s="346"/>
      <c r="SB19" s="346"/>
      <c r="SC19" s="346"/>
      <c r="SD19" s="346"/>
      <c r="SE19" s="346"/>
      <c r="SF19" s="346"/>
      <c r="SG19" s="346"/>
      <c r="SH19" s="346"/>
      <c r="SI19" s="346"/>
      <c r="SJ19" s="346"/>
      <c r="SK19" s="346"/>
      <c r="SL19" s="346"/>
      <c r="SM19" s="346"/>
      <c r="SN19" s="346"/>
      <c r="SO19" s="346"/>
      <c r="SP19" s="346"/>
      <c r="SQ19" s="346"/>
      <c r="SR19" s="346"/>
      <c r="SS19" s="346"/>
      <c r="ST19" s="346"/>
      <c r="SU19" s="346"/>
      <c r="SV19" s="346"/>
      <c r="SW19" s="346"/>
      <c r="SX19" s="346"/>
      <c r="SY19" s="346"/>
      <c r="SZ19" s="346"/>
      <c r="TA19" s="346"/>
      <c r="TB19" s="346"/>
      <c r="TC19" s="346"/>
      <c r="TD19" s="346"/>
      <c r="TE19" s="346"/>
      <c r="TF19" s="346"/>
      <c r="TG19" s="346"/>
      <c r="TH19" s="346"/>
      <c r="TI19" s="346"/>
      <c r="TJ19" s="346"/>
      <c r="TK19" s="346"/>
      <c r="TL19" s="346"/>
      <c r="TM19" s="346"/>
      <c r="TN19" s="346"/>
      <c r="TO19" s="346"/>
      <c r="TP19" s="346"/>
      <c r="TQ19" s="346"/>
      <c r="TR19" s="346"/>
      <c r="TS19" s="346"/>
      <c r="TT19" s="346"/>
      <c r="TU19" s="346"/>
      <c r="TV19" s="346"/>
      <c r="TW19" s="346"/>
      <c r="TX19" s="346"/>
      <c r="TY19" s="346"/>
      <c r="TZ19" s="346"/>
      <c r="UA19" s="346"/>
      <c r="UB19" s="346"/>
      <c r="UC19" s="346"/>
      <c r="UD19" s="346"/>
      <c r="UE19" s="346"/>
      <c r="UF19" s="346"/>
      <c r="UG19" s="346"/>
      <c r="UH19" s="346"/>
      <c r="UI19" s="346"/>
      <c r="UJ19" s="346"/>
      <c r="UK19" s="346"/>
      <c r="UL19" s="346"/>
      <c r="UM19" s="346"/>
      <c r="UN19" s="346"/>
      <c r="UO19" s="346"/>
      <c r="UP19" s="346"/>
      <c r="UQ19" s="346"/>
      <c r="UR19" s="346"/>
      <c r="US19" s="346"/>
      <c r="UT19" s="346"/>
      <c r="UU19" s="346"/>
      <c r="UV19" s="346"/>
      <c r="UW19" s="346"/>
      <c r="UX19" s="346"/>
      <c r="UY19" s="346"/>
      <c r="UZ19" s="346"/>
      <c r="VA19" s="346"/>
      <c r="VB19" s="346"/>
      <c r="VC19" s="346"/>
      <c r="VD19" s="346"/>
      <c r="VE19" s="346"/>
      <c r="VF19" s="346"/>
      <c r="VG19" s="346"/>
      <c r="VH19" s="346"/>
      <c r="VI19" s="346"/>
      <c r="VJ19" s="346"/>
      <c r="VK19" s="346"/>
      <c r="VL19" s="346"/>
      <c r="VM19" s="346"/>
      <c r="VN19" s="346"/>
      <c r="VO19" s="346"/>
      <c r="VP19" s="346"/>
      <c r="VQ19" s="346"/>
      <c r="VR19" s="346"/>
      <c r="VS19" s="346"/>
      <c r="VT19" s="346"/>
      <c r="VU19" s="346"/>
      <c r="VV19" s="346"/>
      <c r="VW19" s="346"/>
      <c r="VX19" s="346"/>
      <c r="VY19" s="346"/>
      <c r="VZ19" s="346"/>
      <c r="WA19" s="346"/>
      <c r="WB19" s="346"/>
      <c r="WC19" s="346"/>
      <c r="WD19" s="346"/>
      <c r="WE19" s="346"/>
      <c r="WF19" s="346"/>
      <c r="WG19" s="346"/>
      <c r="WH19" s="346"/>
      <c r="WI19" s="346"/>
      <c r="WJ19" s="346"/>
      <c r="WK19" s="346"/>
      <c r="WL19" s="346"/>
      <c r="WM19" s="346"/>
      <c r="WN19" s="346"/>
      <c r="WO19" s="346"/>
      <c r="WP19" s="346"/>
      <c r="WQ19" s="346"/>
      <c r="WR19" s="346"/>
      <c r="WS19" s="346"/>
      <c r="WT19" s="346"/>
      <c r="WU19" s="346"/>
      <c r="WV19" s="346"/>
      <c r="WW19" s="346"/>
      <c r="WX19" s="346"/>
      <c r="WY19" s="346"/>
      <c r="WZ19" s="346"/>
      <c r="XA19" s="346"/>
      <c r="XB19" s="346"/>
      <c r="XC19" s="346"/>
      <c r="XD19" s="346"/>
      <c r="XE19" s="346"/>
      <c r="XF19" s="346"/>
      <c r="XG19" s="346"/>
      <c r="XH19" s="346"/>
      <c r="XI19" s="346"/>
      <c r="XJ19" s="346"/>
      <c r="XK19" s="346"/>
      <c r="XL19" s="346"/>
      <c r="XM19" s="346"/>
      <c r="XN19" s="346"/>
      <c r="XO19" s="346"/>
      <c r="XP19" s="346"/>
      <c r="XQ19" s="346"/>
      <c r="XR19" s="346"/>
      <c r="XS19" s="346"/>
      <c r="XT19" s="346"/>
      <c r="XU19" s="346"/>
      <c r="XV19" s="346"/>
      <c r="XW19" s="346"/>
      <c r="XX19" s="346"/>
      <c r="XY19" s="346"/>
      <c r="XZ19" s="346"/>
      <c r="YA19" s="346"/>
      <c r="YB19" s="346"/>
      <c r="YC19" s="346"/>
      <c r="YD19" s="346"/>
      <c r="YE19" s="346"/>
      <c r="YF19" s="346"/>
      <c r="YG19" s="346"/>
      <c r="YH19" s="346"/>
      <c r="YI19" s="346"/>
      <c r="YJ19" s="346"/>
      <c r="YK19" s="346"/>
      <c r="YL19" s="346"/>
      <c r="YM19" s="346"/>
      <c r="YN19" s="346"/>
      <c r="YO19" s="346"/>
      <c r="YP19" s="346"/>
      <c r="YQ19" s="346"/>
      <c r="YR19" s="346"/>
      <c r="YS19" s="346"/>
      <c r="YT19" s="346"/>
      <c r="YU19" s="346"/>
      <c r="YV19" s="346"/>
      <c r="YW19" s="346"/>
      <c r="YX19" s="346"/>
    </row>
    <row r="20" spans="1:674" s="118" customFormat="1" ht="11.25" customHeight="1" x14ac:dyDescent="0.2">
      <c r="A20" s="407"/>
      <c r="B20" s="349" t="s">
        <v>129</v>
      </c>
      <c r="C20" s="353">
        <v>65.347999999999999</v>
      </c>
      <c r="D20" s="353">
        <v>75.561999999999998</v>
      </c>
      <c r="E20" s="353">
        <v>73.197000000000003</v>
      </c>
      <c r="F20" s="353">
        <v>-323.15499999999997</v>
      </c>
      <c r="G20" s="353">
        <v>-114.4097</v>
      </c>
      <c r="H20" s="353">
        <v>-164.33629999999999</v>
      </c>
      <c r="I20" s="353">
        <v>-42.797569000000003</v>
      </c>
      <c r="J20" s="353">
        <v>-13.9924</v>
      </c>
      <c r="K20" s="353">
        <v>63.8551</v>
      </c>
      <c r="L20" s="353">
        <v>10.6921</v>
      </c>
      <c r="M20" s="353">
        <v>73.720585</v>
      </c>
      <c r="N20" s="353">
        <v>36.996899999999997</v>
      </c>
      <c r="O20" s="353">
        <v>70.978200000000001</v>
      </c>
      <c r="P20" s="353">
        <v>11.360099999999999</v>
      </c>
      <c r="Q20" s="353">
        <v>17.399930999999999</v>
      </c>
      <c r="R20" s="353">
        <v>174.37896799999999</v>
      </c>
      <c r="S20" s="353">
        <v>123.575738</v>
      </c>
      <c r="T20" s="353">
        <v>165.71367100000001</v>
      </c>
      <c r="U20" s="353">
        <v>158.846597</v>
      </c>
      <c r="V20" s="353">
        <v>-94.858705</v>
      </c>
      <c r="W20" s="353">
        <v>-138.89187999999999</v>
      </c>
      <c r="X20" s="353">
        <v>-47.081620999999998</v>
      </c>
      <c r="Y20" s="353">
        <v>-26.426447</v>
      </c>
      <c r="Z20" s="353">
        <v>-34.646898</v>
      </c>
      <c r="AA20" s="353">
        <v>-53.009120000000003</v>
      </c>
      <c r="AB20" s="353">
        <v>-22.782064999999999</v>
      </c>
      <c r="AC20" s="353">
        <v>19.527502999999999</v>
      </c>
      <c r="AD20" s="353">
        <v>-104.716905</v>
      </c>
      <c r="AE20" s="353">
        <v>-40.609220999999998</v>
      </c>
      <c r="AF20" s="353">
        <v>-4.3229689999999996</v>
      </c>
      <c r="AG20" s="353"/>
      <c r="AH20" s="353"/>
      <c r="AI20" s="353"/>
      <c r="AJ20" s="353"/>
      <c r="AK20" s="353"/>
      <c r="AL20" s="353"/>
      <c r="AM20" s="353"/>
      <c r="AN20" s="353"/>
      <c r="AO20" s="353"/>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c r="HQ20" s="346"/>
      <c r="HR20" s="346"/>
      <c r="HS20" s="346"/>
      <c r="HT20" s="346"/>
      <c r="HU20" s="346"/>
      <c r="HV20" s="346"/>
      <c r="HW20" s="346"/>
      <c r="HX20" s="346"/>
      <c r="HY20" s="346"/>
      <c r="HZ20" s="346"/>
      <c r="IA20" s="346"/>
      <c r="IB20" s="346"/>
      <c r="IC20" s="346"/>
      <c r="ID20" s="346"/>
      <c r="IE20" s="346"/>
      <c r="IF20" s="346"/>
      <c r="IG20" s="346"/>
      <c r="IH20" s="346"/>
      <c r="II20" s="346"/>
      <c r="IJ20" s="346"/>
      <c r="IK20" s="346"/>
      <c r="IL20" s="346"/>
      <c r="IM20" s="346"/>
      <c r="IN20" s="346"/>
      <c r="IO20" s="346"/>
      <c r="IP20" s="346"/>
      <c r="IQ20" s="346"/>
      <c r="IR20" s="346"/>
      <c r="IS20" s="346"/>
      <c r="IT20" s="346"/>
      <c r="IU20" s="346"/>
      <c r="IV20" s="346"/>
      <c r="IW20" s="346"/>
      <c r="IX20" s="346"/>
      <c r="IY20" s="346"/>
      <c r="IZ20" s="346"/>
      <c r="JA20" s="346"/>
      <c r="JB20" s="346"/>
      <c r="JC20" s="346"/>
      <c r="JD20" s="346"/>
      <c r="JE20" s="346"/>
      <c r="JF20" s="346"/>
      <c r="JG20" s="346"/>
      <c r="JH20" s="346"/>
      <c r="JI20" s="346"/>
      <c r="JJ20" s="346"/>
      <c r="JK20" s="346"/>
      <c r="JL20" s="346"/>
      <c r="JM20" s="346"/>
      <c r="JN20" s="346"/>
      <c r="JO20" s="346"/>
      <c r="JP20" s="346"/>
      <c r="JQ20" s="346"/>
      <c r="JR20" s="346"/>
      <c r="JS20" s="346"/>
      <c r="JT20" s="346"/>
      <c r="JU20" s="346"/>
      <c r="JV20" s="346"/>
      <c r="JW20" s="346"/>
      <c r="JX20" s="346"/>
      <c r="JY20" s="346"/>
      <c r="JZ20" s="346"/>
      <c r="KA20" s="346"/>
      <c r="KB20" s="346"/>
      <c r="KC20" s="346"/>
      <c r="KD20" s="346"/>
      <c r="KE20" s="346"/>
      <c r="KF20" s="346"/>
      <c r="KG20" s="346"/>
      <c r="KH20" s="346"/>
      <c r="KI20" s="346"/>
      <c r="KJ20" s="346"/>
      <c r="KK20" s="346"/>
      <c r="KL20" s="346"/>
      <c r="KM20" s="346"/>
      <c r="KN20" s="346"/>
      <c r="KO20" s="346"/>
      <c r="KP20" s="346"/>
      <c r="KQ20" s="346"/>
      <c r="KR20" s="346"/>
      <c r="KS20" s="346"/>
      <c r="KT20" s="346"/>
      <c r="KU20" s="346"/>
      <c r="KV20" s="346"/>
      <c r="KW20" s="346"/>
      <c r="KX20" s="346"/>
      <c r="KY20" s="346"/>
      <c r="KZ20" s="346"/>
      <c r="LA20" s="346"/>
      <c r="LB20" s="346"/>
      <c r="LC20" s="346"/>
      <c r="LD20" s="346"/>
      <c r="LE20" s="346"/>
      <c r="LF20" s="346"/>
      <c r="LG20" s="346"/>
      <c r="LH20" s="346"/>
      <c r="LI20" s="346"/>
      <c r="LJ20" s="346"/>
      <c r="LK20" s="346"/>
      <c r="LL20" s="346"/>
      <c r="LM20" s="346"/>
      <c r="LN20" s="346"/>
      <c r="LO20" s="346"/>
      <c r="LP20" s="346"/>
      <c r="LQ20" s="346"/>
      <c r="LR20" s="346"/>
      <c r="LS20" s="346"/>
      <c r="LT20" s="346"/>
      <c r="LU20" s="346"/>
      <c r="LV20" s="346"/>
      <c r="LW20" s="346"/>
      <c r="LX20" s="346"/>
      <c r="LY20" s="346"/>
      <c r="LZ20" s="346"/>
      <c r="MA20" s="346"/>
      <c r="MB20" s="346"/>
      <c r="MC20" s="346"/>
      <c r="MD20" s="346"/>
      <c r="ME20" s="346"/>
      <c r="MF20" s="346"/>
      <c r="MG20" s="346"/>
      <c r="MH20" s="346"/>
      <c r="MI20" s="346"/>
      <c r="MJ20" s="346"/>
      <c r="MK20" s="346"/>
      <c r="ML20" s="346"/>
      <c r="MM20" s="346"/>
      <c r="MN20" s="346"/>
      <c r="MO20" s="346"/>
      <c r="MP20" s="346"/>
      <c r="MQ20" s="346"/>
      <c r="MR20" s="346"/>
      <c r="MS20" s="346"/>
      <c r="MT20" s="346"/>
      <c r="MU20" s="346"/>
      <c r="MV20" s="346"/>
      <c r="MW20" s="346"/>
      <c r="MX20" s="346"/>
      <c r="MY20" s="346"/>
      <c r="MZ20" s="346"/>
      <c r="NA20" s="346"/>
      <c r="NB20" s="346"/>
      <c r="NC20" s="346"/>
      <c r="ND20" s="346"/>
      <c r="NE20" s="346"/>
      <c r="NF20" s="346"/>
      <c r="NG20" s="346"/>
      <c r="NH20" s="346"/>
      <c r="NI20" s="346"/>
      <c r="NJ20" s="346"/>
      <c r="NK20" s="346"/>
      <c r="NL20" s="346"/>
      <c r="NM20" s="346"/>
      <c r="NN20" s="346"/>
      <c r="NO20" s="346"/>
      <c r="NP20" s="346"/>
      <c r="NQ20" s="346"/>
      <c r="NR20" s="346"/>
      <c r="NS20" s="346"/>
      <c r="NT20" s="346"/>
      <c r="NU20" s="346"/>
      <c r="NV20" s="346"/>
      <c r="NW20" s="346"/>
      <c r="NX20" s="346"/>
      <c r="NY20" s="346"/>
      <c r="NZ20" s="346"/>
      <c r="OA20" s="346"/>
      <c r="OB20" s="346"/>
      <c r="OC20" s="346"/>
      <c r="OD20" s="346"/>
      <c r="OE20" s="346"/>
      <c r="OF20" s="346"/>
      <c r="OG20" s="346"/>
      <c r="OH20" s="346"/>
      <c r="OI20" s="346"/>
      <c r="OJ20" s="346"/>
      <c r="OK20" s="346"/>
      <c r="OL20" s="346"/>
      <c r="OM20" s="346"/>
      <c r="ON20" s="346"/>
      <c r="OO20" s="346"/>
      <c r="OP20" s="346"/>
      <c r="OQ20" s="346"/>
      <c r="OR20" s="346"/>
      <c r="OS20" s="346"/>
      <c r="OT20" s="346"/>
      <c r="OU20" s="346"/>
      <c r="OV20" s="346"/>
      <c r="OW20" s="346"/>
      <c r="OX20" s="346"/>
      <c r="OY20" s="346"/>
      <c r="OZ20" s="346"/>
      <c r="PA20" s="346"/>
      <c r="PB20" s="346"/>
      <c r="PC20" s="346"/>
      <c r="PD20" s="346"/>
      <c r="PE20" s="346"/>
      <c r="PF20" s="346"/>
      <c r="PG20" s="346"/>
      <c r="PH20" s="346"/>
      <c r="PI20" s="346"/>
      <c r="PJ20" s="346"/>
      <c r="PK20" s="346"/>
      <c r="PL20" s="346"/>
      <c r="PM20" s="346"/>
      <c r="PN20" s="346"/>
      <c r="PO20" s="346"/>
      <c r="PP20" s="346"/>
      <c r="PQ20" s="346"/>
      <c r="PR20" s="346"/>
      <c r="PS20" s="346"/>
      <c r="PT20" s="346"/>
      <c r="PU20" s="346"/>
      <c r="PV20" s="346"/>
      <c r="PW20" s="346"/>
      <c r="PX20" s="346"/>
      <c r="PY20" s="346"/>
      <c r="PZ20" s="346"/>
      <c r="QA20" s="346"/>
      <c r="QB20" s="346"/>
      <c r="QC20" s="346"/>
      <c r="QD20" s="346"/>
      <c r="QE20" s="346"/>
      <c r="QF20" s="346"/>
      <c r="QG20" s="346"/>
      <c r="QH20" s="346"/>
      <c r="QI20" s="346"/>
      <c r="QJ20" s="346"/>
      <c r="QK20" s="346"/>
      <c r="QL20" s="346"/>
      <c r="QM20" s="346"/>
      <c r="QN20" s="346"/>
      <c r="QO20" s="346"/>
      <c r="QP20" s="346"/>
      <c r="QQ20" s="346"/>
      <c r="QR20" s="346"/>
      <c r="QS20" s="346"/>
      <c r="QT20" s="346"/>
      <c r="QU20" s="346"/>
      <c r="QV20" s="346"/>
      <c r="QW20" s="346"/>
      <c r="QX20" s="346"/>
      <c r="QY20" s="346"/>
      <c r="QZ20" s="346"/>
      <c r="RA20" s="346"/>
      <c r="RB20" s="346"/>
      <c r="RC20" s="346"/>
      <c r="RD20" s="346"/>
      <c r="RE20" s="346"/>
      <c r="RF20" s="346"/>
      <c r="RG20" s="346"/>
      <c r="RH20" s="346"/>
      <c r="RI20" s="346"/>
      <c r="RJ20" s="346"/>
      <c r="RK20" s="346"/>
      <c r="RL20" s="346"/>
      <c r="RM20" s="346"/>
      <c r="RN20" s="346"/>
      <c r="RO20" s="346"/>
      <c r="RP20" s="346"/>
      <c r="RQ20" s="346"/>
      <c r="RR20" s="346"/>
      <c r="RS20" s="346"/>
      <c r="RT20" s="346"/>
      <c r="RU20" s="346"/>
      <c r="RV20" s="346"/>
      <c r="RW20" s="346"/>
      <c r="RX20" s="346"/>
      <c r="RY20" s="346"/>
      <c r="RZ20" s="346"/>
      <c r="SA20" s="346"/>
      <c r="SB20" s="346"/>
      <c r="SC20" s="346"/>
      <c r="SD20" s="346"/>
      <c r="SE20" s="346"/>
      <c r="SF20" s="346"/>
      <c r="SG20" s="346"/>
      <c r="SH20" s="346"/>
      <c r="SI20" s="346"/>
      <c r="SJ20" s="346"/>
      <c r="SK20" s="346"/>
      <c r="SL20" s="346"/>
      <c r="SM20" s="346"/>
      <c r="SN20" s="346"/>
      <c r="SO20" s="346"/>
      <c r="SP20" s="346"/>
      <c r="SQ20" s="346"/>
      <c r="SR20" s="346"/>
      <c r="SS20" s="346"/>
      <c r="ST20" s="346"/>
      <c r="SU20" s="346"/>
      <c r="SV20" s="346"/>
      <c r="SW20" s="346"/>
      <c r="SX20" s="346"/>
      <c r="SY20" s="346"/>
      <c r="SZ20" s="346"/>
      <c r="TA20" s="346"/>
      <c r="TB20" s="346"/>
      <c r="TC20" s="346"/>
      <c r="TD20" s="346"/>
      <c r="TE20" s="346"/>
      <c r="TF20" s="346"/>
      <c r="TG20" s="346"/>
      <c r="TH20" s="346"/>
      <c r="TI20" s="346"/>
      <c r="TJ20" s="346"/>
      <c r="TK20" s="346"/>
      <c r="TL20" s="346"/>
      <c r="TM20" s="346"/>
      <c r="TN20" s="346"/>
      <c r="TO20" s="346"/>
      <c r="TP20" s="346"/>
      <c r="TQ20" s="346"/>
      <c r="TR20" s="346"/>
      <c r="TS20" s="346"/>
      <c r="TT20" s="346"/>
      <c r="TU20" s="346"/>
      <c r="TV20" s="346"/>
      <c r="TW20" s="346"/>
      <c r="TX20" s="346"/>
      <c r="TY20" s="346"/>
      <c r="TZ20" s="346"/>
      <c r="UA20" s="346"/>
      <c r="UB20" s="346"/>
      <c r="UC20" s="346"/>
      <c r="UD20" s="346"/>
      <c r="UE20" s="346"/>
      <c r="UF20" s="346"/>
      <c r="UG20" s="346"/>
      <c r="UH20" s="346"/>
      <c r="UI20" s="346"/>
      <c r="UJ20" s="346"/>
      <c r="UK20" s="346"/>
      <c r="UL20" s="346"/>
      <c r="UM20" s="346"/>
      <c r="UN20" s="346"/>
      <c r="UO20" s="346"/>
      <c r="UP20" s="346"/>
      <c r="UQ20" s="346"/>
      <c r="UR20" s="346"/>
      <c r="US20" s="346"/>
      <c r="UT20" s="346"/>
      <c r="UU20" s="346"/>
      <c r="UV20" s="346"/>
      <c r="UW20" s="346"/>
      <c r="UX20" s="346"/>
      <c r="UY20" s="346"/>
      <c r="UZ20" s="346"/>
      <c r="VA20" s="346"/>
      <c r="VB20" s="346"/>
      <c r="VC20" s="346"/>
      <c r="VD20" s="346"/>
      <c r="VE20" s="346"/>
      <c r="VF20" s="346"/>
      <c r="VG20" s="346"/>
      <c r="VH20" s="346"/>
      <c r="VI20" s="346"/>
      <c r="VJ20" s="346"/>
      <c r="VK20" s="346"/>
      <c r="VL20" s="346"/>
      <c r="VM20" s="346"/>
      <c r="VN20" s="346"/>
      <c r="VO20" s="346"/>
      <c r="VP20" s="346"/>
      <c r="VQ20" s="346"/>
      <c r="VR20" s="346"/>
      <c r="VS20" s="346"/>
      <c r="VT20" s="346"/>
      <c r="VU20" s="346"/>
      <c r="VV20" s="346"/>
      <c r="VW20" s="346"/>
      <c r="VX20" s="346"/>
      <c r="VY20" s="346"/>
      <c r="VZ20" s="346"/>
      <c r="WA20" s="346"/>
      <c r="WB20" s="346"/>
      <c r="WC20" s="346"/>
      <c r="WD20" s="346"/>
      <c r="WE20" s="346"/>
      <c r="WF20" s="346"/>
      <c r="WG20" s="346"/>
      <c r="WH20" s="346"/>
      <c r="WI20" s="346"/>
      <c r="WJ20" s="346"/>
      <c r="WK20" s="346"/>
      <c r="WL20" s="346"/>
      <c r="WM20" s="346"/>
      <c r="WN20" s="346"/>
      <c r="WO20" s="346"/>
      <c r="WP20" s="346"/>
      <c r="WQ20" s="346"/>
      <c r="WR20" s="346"/>
      <c r="WS20" s="346"/>
      <c r="WT20" s="346"/>
      <c r="WU20" s="346"/>
      <c r="WV20" s="346"/>
      <c r="WW20" s="346"/>
      <c r="WX20" s="346"/>
      <c r="WY20" s="346"/>
      <c r="WZ20" s="346"/>
      <c r="XA20" s="346"/>
      <c r="XB20" s="346"/>
      <c r="XC20" s="346"/>
      <c r="XD20" s="346"/>
      <c r="XE20" s="346"/>
      <c r="XF20" s="346"/>
      <c r="XG20" s="346"/>
      <c r="XH20" s="346"/>
      <c r="XI20" s="346"/>
      <c r="XJ20" s="346"/>
      <c r="XK20" s="346"/>
      <c r="XL20" s="346"/>
      <c r="XM20" s="346"/>
      <c r="XN20" s="346"/>
      <c r="XO20" s="346"/>
      <c r="XP20" s="346"/>
      <c r="XQ20" s="346"/>
      <c r="XR20" s="346"/>
      <c r="XS20" s="346"/>
      <c r="XT20" s="346"/>
      <c r="XU20" s="346"/>
      <c r="XV20" s="346"/>
      <c r="XW20" s="346"/>
      <c r="XX20" s="346"/>
      <c r="XY20" s="346"/>
      <c r="XZ20" s="346"/>
      <c r="YA20" s="346"/>
      <c r="YB20" s="346"/>
      <c r="YC20" s="346"/>
      <c r="YD20" s="346"/>
      <c r="YE20" s="346"/>
      <c r="YF20" s="346"/>
      <c r="YG20" s="346"/>
      <c r="YH20" s="346"/>
      <c r="YI20" s="346"/>
      <c r="YJ20" s="346"/>
      <c r="YK20" s="346"/>
      <c r="YL20" s="346"/>
      <c r="YM20" s="346"/>
      <c r="YN20" s="346"/>
      <c r="YO20" s="346"/>
      <c r="YP20" s="346"/>
      <c r="YQ20" s="346"/>
      <c r="YR20" s="346"/>
      <c r="YS20" s="346"/>
      <c r="YT20" s="346"/>
      <c r="YU20" s="346"/>
      <c r="YV20" s="346"/>
      <c r="YW20" s="346"/>
      <c r="YX20" s="346"/>
    </row>
    <row r="21" spans="1:674" s="118" customFormat="1" ht="11.25" customHeight="1" x14ac:dyDescent="0.2">
      <c r="A21" s="408"/>
      <c r="B21" s="354" t="s">
        <v>130</v>
      </c>
      <c r="C21" s="352">
        <v>0.83242000000000005</v>
      </c>
      <c r="D21" s="352">
        <v>0.81640000000000001</v>
      </c>
      <c r="E21" s="352">
        <v>0.79205999999999999</v>
      </c>
      <c r="F21" s="352">
        <v>0.80096000000000001</v>
      </c>
      <c r="G21" s="352">
        <v>0.81395099999999998</v>
      </c>
      <c r="H21" s="352">
        <v>0.78895999999999999</v>
      </c>
      <c r="I21" s="352">
        <v>0.79249060999999998</v>
      </c>
      <c r="J21" s="352">
        <v>0.81760999999999995</v>
      </c>
      <c r="K21" s="352">
        <v>0.83225899999999997</v>
      </c>
      <c r="L21" s="352">
        <v>0.81022499999999997</v>
      </c>
      <c r="M21" s="352">
        <v>0.79783377</v>
      </c>
      <c r="N21" s="352">
        <v>0.80621399999999999</v>
      </c>
      <c r="O21" s="352">
        <v>0.77731499999999998</v>
      </c>
      <c r="P21" s="352">
        <v>0.76728800000000008</v>
      </c>
      <c r="Q21" s="352">
        <v>0.77844391999999996</v>
      </c>
      <c r="R21" s="352">
        <v>0.77675014000000009</v>
      </c>
      <c r="S21" s="352">
        <v>0.76444069999999997</v>
      </c>
      <c r="T21" s="352">
        <v>0.77413635999999997</v>
      </c>
      <c r="U21" s="352">
        <v>0.74248384999999995</v>
      </c>
      <c r="V21" s="352">
        <v>0.73049902</v>
      </c>
      <c r="W21" s="352">
        <v>0.75214780000000003</v>
      </c>
      <c r="X21" s="352">
        <v>0.75376202000000003</v>
      </c>
      <c r="Y21" s="352">
        <v>0.77461538000000008</v>
      </c>
      <c r="Z21" s="352">
        <v>0.80008187000000008</v>
      </c>
      <c r="AA21" s="352">
        <v>0.80525553999999999</v>
      </c>
      <c r="AB21" s="352">
        <v>0.81047550999999995</v>
      </c>
      <c r="AC21" s="352">
        <v>0.80073870999999996</v>
      </c>
      <c r="AD21" s="352">
        <v>0.81572835999999993</v>
      </c>
      <c r="AE21" s="352">
        <v>0.82262517999999996</v>
      </c>
      <c r="AF21" s="352">
        <v>0.83462605000000001</v>
      </c>
      <c r="AG21" s="353"/>
      <c r="AH21" s="353"/>
      <c r="AI21" s="353"/>
      <c r="AJ21" s="353"/>
      <c r="AK21" s="353"/>
      <c r="AL21" s="353"/>
      <c r="AM21" s="353"/>
      <c r="AN21" s="353"/>
      <c r="AO21" s="353"/>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c r="HQ21" s="346"/>
      <c r="HR21" s="346"/>
      <c r="HS21" s="346"/>
      <c r="HT21" s="346"/>
      <c r="HU21" s="346"/>
      <c r="HV21" s="346"/>
      <c r="HW21" s="346"/>
      <c r="HX21" s="346"/>
      <c r="HY21" s="346"/>
      <c r="HZ21" s="346"/>
      <c r="IA21" s="346"/>
      <c r="IB21" s="346"/>
      <c r="IC21" s="346"/>
      <c r="ID21" s="346"/>
      <c r="IE21" s="346"/>
      <c r="IF21" s="346"/>
      <c r="IG21" s="346"/>
      <c r="IH21" s="346"/>
      <c r="II21" s="346"/>
      <c r="IJ21" s="346"/>
      <c r="IK21" s="346"/>
      <c r="IL21" s="346"/>
      <c r="IM21" s="346"/>
      <c r="IN21" s="346"/>
      <c r="IO21" s="346"/>
      <c r="IP21" s="346"/>
      <c r="IQ21" s="346"/>
      <c r="IR21" s="346"/>
      <c r="IS21" s="346"/>
      <c r="IT21" s="346"/>
      <c r="IU21" s="346"/>
      <c r="IV21" s="346"/>
      <c r="IW21" s="346"/>
      <c r="IX21" s="346"/>
      <c r="IY21" s="346"/>
      <c r="IZ21" s="346"/>
      <c r="JA21" s="346"/>
      <c r="JB21" s="346"/>
      <c r="JC21" s="346"/>
      <c r="JD21" s="346"/>
      <c r="JE21" s="346"/>
      <c r="JF21" s="346"/>
      <c r="JG21" s="346"/>
      <c r="JH21" s="346"/>
      <c r="JI21" s="346"/>
      <c r="JJ21" s="346"/>
      <c r="JK21" s="346"/>
      <c r="JL21" s="346"/>
      <c r="JM21" s="346"/>
      <c r="JN21" s="346"/>
      <c r="JO21" s="346"/>
      <c r="JP21" s="346"/>
      <c r="JQ21" s="346"/>
      <c r="JR21" s="346"/>
      <c r="JS21" s="346"/>
      <c r="JT21" s="346"/>
      <c r="JU21" s="346"/>
      <c r="JV21" s="346"/>
      <c r="JW21" s="346"/>
      <c r="JX21" s="346"/>
      <c r="JY21" s="346"/>
      <c r="JZ21" s="346"/>
      <c r="KA21" s="346"/>
      <c r="KB21" s="346"/>
      <c r="KC21" s="346"/>
      <c r="KD21" s="346"/>
      <c r="KE21" s="346"/>
      <c r="KF21" s="346"/>
      <c r="KG21" s="346"/>
      <c r="KH21" s="346"/>
      <c r="KI21" s="346"/>
      <c r="KJ21" s="346"/>
      <c r="KK21" s="346"/>
      <c r="KL21" s="346"/>
      <c r="KM21" s="346"/>
      <c r="KN21" s="346"/>
      <c r="KO21" s="346"/>
      <c r="KP21" s="346"/>
      <c r="KQ21" s="346"/>
      <c r="KR21" s="346"/>
      <c r="KS21" s="346"/>
      <c r="KT21" s="346"/>
      <c r="KU21" s="346"/>
      <c r="KV21" s="346"/>
      <c r="KW21" s="346"/>
      <c r="KX21" s="346"/>
      <c r="KY21" s="346"/>
      <c r="KZ21" s="346"/>
      <c r="LA21" s="346"/>
      <c r="LB21" s="346"/>
      <c r="LC21" s="346"/>
      <c r="LD21" s="346"/>
      <c r="LE21" s="346"/>
      <c r="LF21" s="346"/>
      <c r="LG21" s="346"/>
      <c r="LH21" s="346"/>
      <c r="LI21" s="346"/>
      <c r="LJ21" s="346"/>
      <c r="LK21" s="346"/>
      <c r="LL21" s="346"/>
      <c r="LM21" s="346"/>
      <c r="LN21" s="346"/>
      <c r="LO21" s="346"/>
      <c r="LP21" s="346"/>
      <c r="LQ21" s="346"/>
      <c r="LR21" s="346"/>
      <c r="LS21" s="346"/>
      <c r="LT21" s="346"/>
      <c r="LU21" s="346"/>
      <c r="LV21" s="346"/>
      <c r="LW21" s="346"/>
      <c r="LX21" s="346"/>
      <c r="LY21" s="346"/>
      <c r="LZ21" s="346"/>
      <c r="MA21" s="346"/>
      <c r="MB21" s="346"/>
      <c r="MC21" s="346"/>
      <c r="MD21" s="346"/>
      <c r="ME21" s="346"/>
      <c r="MF21" s="346"/>
      <c r="MG21" s="346"/>
      <c r="MH21" s="346"/>
      <c r="MI21" s="346"/>
      <c r="MJ21" s="346"/>
      <c r="MK21" s="346"/>
      <c r="ML21" s="346"/>
      <c r="MM21" s="346"/>
      <c r="MN21" s="346"/>
      <c r="MO21" s="346"/>
      <c r="MP21" s="346"/>
      <c r="MQ21" s="346"/>
      <c r="MR21" s="346"/>
      <c r="MS21" s="346"/>
      <c r="MT21" s="346"/>
      <c r="MU21" s="346"/>
      <c r="MV21" s="346"/>
      <c r="MW21" s="346"/>
      <c r="MX21" s="346"/>
      <c r="MY21" s="346"/>
      <c r="MZ21" s="346"/>
      <c r="NA21" s="346"/>
      <c r="NB21" s="346"/>
      <c r="NC21" s="346"/>
      <c r="ND21" s="346"/>
      <c r="NE21" s="346"/>
      <c r="NF21" s="346"/>
      <c r="NG21" s="346"/>
      <c r="NH21" s="346"/>
      <c r="NI21" s="346"/>
      <c r="NJ21" s="346"/>
      <c r="NK21" s="346"/>
      <c r="NL21" s="346"/>
      <c r="NM21" s="346"/>
      <c r="NN21" s="346"/>
      <c r="NO21" s="346"/>
      <c r="NP21" s="346"/>
      <c r="NQ21" s="346"/>
      <c r="NR21" s="346"/>
      <c r="NS21" s="346"/>
      <c r="NT21" s="346"/>
      <c r="NU21" s="346"/>
      <c r="NV21" s="346"/>
      <c r="NW21" s="346"/>
      <c r="NX21" s="346"/>
      <c r="NY21" s="346"/>
      <c r="NZ21" s="346"/>
      <c r="OA21" s="346"/>
      <c r="OB21" s="346"/>
      <c r="OC21" s="346"/>
      <c r="OD21" s="346"/>
      <c r="OE21" s="346"/>
      <c r="OF21" s="346"/>
      <c r="OG21" s="346"/>
      <c r="OH21" s="346"/>
      <c r="OI21" s="346"/>
      <c r="OJ21" s="346"/>
      <c r="OK21" s="346"/>
      <c r="OL21" s="346"/>
      <c r="OM21" s="346"/>
      <c r="ON21" s="346"/>
      <c r="OO21" s="346"/>
      <c r="OP21" s="346"/>
      <c r="OQ21" s="346"/>
      <c r="OR21" s="346"/>
      <c r="OS21" s="346"/>
      <c r="OT21" s="346"/>
      <c r="OU21" s="346"/>
      <c r="OV21" s="346"/>
      <c r="OW21" s="346"/>
      <c r="OX21" s="346"/>
      <c r="OY21" s="346"/>
      <c r="OZ21" s="346"/>
      <c r="PA21" s="346"/>
      <c r="PB21" s="346"/>
      <c r="PC21" s="346"/>
      <c r="PD21" s="346"/>
      <c r="PE21" s="346"/>
      <c r="PF21" s="346"/>
      <c r="PG21" s="346"/>
      <c r="PH21" s="346"/>
      <c r="PI21" s="346"/>
      <c r="PJ21" s="346"/>
      <c r="PK21" s="346"/>
      <c r="PL21" s="346"/>
      <c r="PM21" s="346"/>
      <c r="PN21" s="346"/>
      <c r="PO21" s="346"/>
      <c r="PP21" s="346"/>
      <c r="PQ21" s="346"/>
      <c r="PR21" s="346"/>
      <c r="PS21" s="346"/>
      <c r="PT21" s="346"/>
      <c r="PU21" s="346"/>
      <c r="PV21" s="346"/>
      <c r="PW21" s="346"/>
      <c r="PX21" s="346"/>
      <c r="PY21" s="346"/>
      <c r="PZ21" s="346"/>
      <c r="QA21" s="346"/>
      <c r="QB21" s="346"/>
      <c r="QC21" s="346"/>
      <c r="QD21" s="346"/>
      <c r="QE21" s="346"/>
      <c r="QF21" s="346"/>
      <c r="QG21" s="346"/>
      <c r="QH21" s="346"/>
      <c r="QI21" s="346"/>
      <c r="QJ21" s="346"/>
      <c r="QK21" s="346"/>
      <c r="QL21" s="346"/>
      <c r="QM21" s="346"/>
      <c r="QN21" s="346"/>
      <c r="QO21" s="346"/>
      <c r="QP21" s="346"/>
      <c r="QQ21" s="346"/>
      <c r="QR21" s="346"/>
      <c r="QS21" s="346"/>
      <c r="QT21" s="346"/>
      <c r="QU21" s="346"/>
      <c r="QV21" s="346"/>
      <c r="QW21" s="346"/>
      <c r="QX21" s="346"/>
      <c r="QY21" s="346"/>
      <c r="QZ21" s="346"/>
      <c r="RA21" s="346"/>
      <c r="RB21" s="346"/>
      <c r="RC21" s="346"/>
      <c r="RD21" s="346"/>
      <c r="RE21" s="346"/>
      <c r="RF21" s="346"/>
      <c r="RG21" s="346"/>
      <c r="RH21" s="346"/>
      <c r="RI21" s="346"/>
      <c r="RJ21" s="346"/>
      <c r="RK21" s="346"/>
      <c r="RL21" s="346"/>
      <c r="RM21" s="346"/>
      <c r="RN21" s="346"/>
      <c r="RO21" s="346"/>
      <c r="RP21" s="346"/>
      <c r="RQ21" s="346"/>
      <c r="RR21" s="346"/>
      <c r="RS21" s="346"/>
      <c r="RT21" s="346"/>
      <c r="RU21" s="346"/>
      <c r="RV21" s="346"/>
      <c r="RW21" s="346"/>
      <c r="RX21" s="346"/>
      <c r="RY21" s="346"/>
      <c r="RZ21" s="346"/>
      <c r="SA21" s="346"/>
      <c r="SB21" s="346"/>
      <c r="SC21" s="346"/>
      <c r="SD21" s="346"/>
      <c r="SE21" s="346"/>
      <c r="SF21" s="346"/>
      <c r="SG21" s="346"/>
      <c r="SH21" s="346"/>
      <c r="SI21" s="346"/>
      <c r="SJ21" s="346"/>
      <c r="SK21" s="346"/>
      <c r="SL21" s="346"/>
      <c r="SM21" s="346"/>
      <c r="SN21" s="346"/>
      <c r="SO21" s="346"/>
      <c r="SP21" s="346"/>
      <c r="SQ21" s="346"/>
      <c r="SR21" s="346"/>
      <c r="SS21" s="346"/>
      <c r="ST21" s="346"/>
      <c r="SU21" s="346"/>
      <c r="SV21" s="346"/>
      <c r="SW21" s="346"/>
      <c r="SX21" s="346"/>
      <c r="SY21" s="346"/>
      <c r="SZ21" s="346"/>
      <c r="TA21" s="346"/>
      <c r="TB21" s="346"/>
      <c r="TC21" s="346"/>
      <c r="TD21" s="346"/>
      <c r="TE21" s="346"/>
      <c r="TF21" s="346"/>
      <c r="TG21" s="346"/>
      <c r="TH21" s="346"/>
      <c r="TI21" s="346"/>
      <c r="TJ21" s="346"/>
      <c r="TK21" s="346"/>
      <c r="TL21" s="346"/>
      <c r="TM21" s="346"/>
      <c r="TN21" s="346"/>
      <c r="TO21" s="346"/>
      <c r="TP21" s="346"/>
      <c r="TQ21" s="346"/>
      <c r="TR21" s="346"/>
      <c r="TS21" s="346"/>
      <c r="TT21" s="346"/>
      <c r="TU21" s="346"/>
      <c r="TV21" s="346"/>
      <c r="TW21" s="346"/>
      <c r="TX21" s="346"/>
      <c r="TY21" s="346"/>
      <c r="TZ21" s="346"/>
      <c r="UA21" s="346"/>
      <c r="UB21" s="346"/>
      <c r="UC21" s="346"/>
      <c r="UD21" s="346"/>
      <c r="UE21" s="346"/>
      <c r="UF21" s="346"/>
      <c r="UG21" s="346"/>
      <c r="UH21" s="346"/>
      <c r="UI21" s="346"/>
      <c r="UJ21" s="346"/>
      <c r="UK21" s="346"/>
      <c r="UL21" s="346"/>
      <c r="UM21" s="346"/>
      <c r="UN21" s="346"/>
      <c r="UO21" s="346"/>
      <c r="UP21" s="346"/>
      <c r="UQ21" s="346"/>
      <c r="UR21" s="346"/>
      <c r="US21" s="346"/>
      <c r="UT21" s="346"/>
      <c r="UU21" s="346"/>
      <c r="UV21" s="346"/>
      <c r="UW21" s="346"/>
      <c r="UX21" s="346"/>
      <c r="UY21" s="346"/>
      <c r="UZ21" s="346"/>
      <c r="VA21" s="346"/>
      <c r="VB21" s="346"/>
      <c r="VC21" s="346"/>
      <c r="VD21" s="346"/>
      <c r="VE21" s="346"/>
      <c r="VF21" s="346"/>
      <c r="VG21" s="346"/>
      <c r="VH21" s="346"/>
      <c r="VI21" s="346"/>
      <c r="VJ21" s="346"/>
      <c r="VK21" s="346"/>
      <c r="VL21" s="346"/>
      <c r="VM21" s="346"/>
      <c r="VN21" s="346"/>
      <c r="VO21" s="346"/>
      <c r="VP21" s="346"/>
      <c r="VQ21" s="346"/>
      <c r="VR21" s="346"/>
      <c r="VS21" s="346"/>
      <c r="VT21" s="346"/>
      <c r="VU21" s="346"/>
      <c r="VV21" s="346"/>
      <c r="VW21" s="346"/>
      <c r="VX21" s="346"/>
      <c r="VY21" s="346"/>
      <c r="VZ21" s="346"/>
      <c r="WA21" s="346"/>
      <c r="WB21" s="346"/>
      <c r="WC21" s="346"/>
      <c r="WD21" s="346"/>
      <c r="WE21" s="346"/>
      <c r="WF21" s="346"/>
      <c r="WG21" s="346"/>
      <c r="WH21" s="346"/>
      <c r="WI21" s="346"/>
      <c r="WJ21" s="346"/>
      <c r="WK21" s="346"/>
      <c r="WL21" s="346"/>
      <c r="WM21" s="346"/>
      <c r="WN21" s="346"/>
      <c r="WO21" s="346"/>
      <c r="WP21" s="346"/>
      <c r="WQ21" s="346"/>
      <c r="WR21" s="346"/>
      <c r="WS21" s="346"/>
      <c r="WT21" s="346"/>
      <c r="WU21" s="346"/>
      <c r="WV21" s="346"/>
      <c r="WW21" s="346"/>
      <c r="WX21" s="346"/>
      <c r="WY21" s="346"/>
      <c r="WZ21" s="346"/>
      <c r="XA21" s="346"/>
      <c r="XB21" s="346"/>
      <c r="XC21" s="346"/>
      <c r="XD21" s="346"/>
      <c r="XE21" s="346"/>
      <c r="XF21" s="346"/>
      <c r="XG21" s="346"/>
      <c r="XH21" s="346"/>
      <c r="XI21" s="346"/>
      <c r="XJ21" s="346"/>
      <c r="XK21" s="346"/>
      <c r="XL21" s="346"/>
      <c r="XM21" s="346"/>
      <c r="XN21" s="346"/>
      <c r="XO21" s="346"/>
      <c r="XP21" s="346"/>
      <c r="XQ21" s="346"/>
      <c r="XR21" s="346"/>
      <c r="XS21" s="346"/>
      <c r="XT21" s="346"/>
      <c r="XU21" s="346"/>
      <c r="XV21" s="346"/>
      <c r="XW21" s="346"/>
      <c r="XX21" s="346"/>
      <c r="XY21" s="346"/>
      <c r="XZ21" s="346"/>
      <c r="YA21" s="346"/>
      <c r="YB21" s="346"/>
      <c r="YC21" s="346"/>
      <c r="YD21" s="346"/>
      <c r="YE21" s="346"/>
      <c r="YF21" s="346"/>
      <c r="YG21" s="346"/>
      <c r="YH21" s="346"/>
      <c r="YI21" s="346"/>
      <c r="YJ21" s="346"/>
      <c r="YK21" s="346"/>
      <c r="YL21" s="346"/>
      <c r="YM21" s="346"/>
      <c r="YN21" s="346"/>
      <c r="YO21" s="346"/>
      <c r="YP21" s="346"/>
      <c r="YQ21" s="346"/>
      <c r="YR21" s="346"/>
      <c r="YS21" s="346"/>
      <c r="YT21" s="346"/>
      <c r="YU21" s="346"/>
      <c r="YV21" s="346"/>
      <c r="YW21" s="346"/>
      <c r="YX21" s="346"/>
    </row>
    <row r="22" spans="1:674" s="263" customFormat="1" ht="22.5" customHeight="1" x14ac:dyDescent="0.2">
      <c r="A22" s="406" t="s">
        <v>55</v>
      </c>
      <c r="B22" s="347" t="s">
        <v>125</v>
      </c>
      <c r="C22" s="348">
        <v>0.13600000000000001</v>
      </c>
      <c r="D22" s="348">
        <v>0.128</v>
      </c>
      <c r="E22" s="348">
        <v>9.0999999999999998E-2</v>
      </c>
      <c r="F22" s="348">
        <v>0.127</v>
      </c>
      <c r="G22" s="348">
        <v>0.12870000000000001</v>
      </c>
      <c r="H22" s="348">
        <v>0.11169999999999999</v>
      </c>
      <c r="I22" s="348">
        <v>0.12820000000000001</v>
      </c>
      <c r="J22" s="348">
        <v>0.16500000000000001</v>
      </c>
      <c r="K22" s="348">
        <v>0.14929999999999999</v>
      </c>
      <c r="L22" s="348">
        <v>0.13289999999999999</v>
      </c>
      <c r="M22" s="348">
        <v>0.11550000000000001</v>
      </c>
      <c r="N22" s="348">
        <v>0.1351</v>
      </c>
      <c r="O22" s="348">
        <v>0.125</v>
      </c>
      <c r="P22" s="348">
        <v>0.1212</v>
      </c>
      <c r="Q22" s="348">
        <v>0.11239300000000001</v>
      </c>
      <c r="R22" s="348">
        <v>4.1541000000000002E-2</v>
      </c>
      <c r="S22" s="348">
        <v>7.7715999999999993E-2</v>
      </c>
      <c r="T22" s="348">
        <v>7.1999999999999995E-2</v>
      </c>
      <c r="U22" s="348">
        <v>6.9925000000000001E-2</v>
      </c>
      <c r="V22" s="348">
        <v>8.8452000000000003E-2</v>
      </c>
      <c r="W22" s="348">
        <v>9.5500000000000002E-2</v>
      </c>
      <c r="X22" s="348">
        <v>0.10637099999999999</v>
      </c>
      <c r="Y22" s="348">
        <v>0.107109</v>
      </c>
      <c r="Z22" s="348">
        <v>0.118268</v>
      </c>
      <c r="AA22" s="348">
        <v>0.115704</v>
      </c>
      <c r="AB22" s="348">
        <v>0.128806</v>
      </c>
      <c r="AC22" s="348">
        <v>0.124988</v>
      </c>
      <c r="AD22" s="348">
        <v>0.140791</v>
      </c>
      <c r="AE22" s="348">
        <v>0.146122</v>
      </c>
      <c r="AF22" s="348">
        <v>0.14991699999999999</v>
      </c>
      <c r="AG22" s="350"/>
      <c r="AH22" s="350"/>
      <c r="AI22" s="350"/>
      <c r="AJ22" s="350"/>
      <c r="AK22" s="350"/>
      <c r="AL22" s="350"/>
      <c r="AM22" s="350"/>
      <c r="AN22" s="350"/>
      <c r="AO22" s="350"/>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c r="HQ22" s="346"/>
      <c r="HR22" s="346"/>
      <c r="HS22" s="346"/>
      <c r="HT22" s="346"/>
      <c r="HU22" s="346"/>
      <c r="HV22" s="346"/>
      <c r="HW22" s="346"/>
      <c r="HX22" s="346"/>
      <c r="HY22" s="346"/>
      <c r="HZ22" s="346"/>
      <c r="IA22" s="346"/>
      <c r="IB22" s="346"/>
      <c r="IC22" s="346"/>
      <c r="ID22" s="346"/>
      <c r="IE22" s="346"/>
      <c r="IF22" s="346"/>
      <c r="IG22" s="346"/>
      <c r="IH22" s="346"/>
      <c r="II22" s="346"/>
      <c r="IJ22" s="346"/>
      <c r="IK22" s="346"/>
      <c r="IL22" s="346"/>
      <c r="IM22" s="346"/>
      <c r="IN22" s="346"/>
      <c r="IO22" s="346"/>
      <c r="IP22" s="346"/>
      <c r="IQ22" s="346"/>
      <c r="IR22" s="346"/>
      <c r="IS22" s="346"/>
      <c r="IT22" s="346"/>
      <c r="IU22" s="346"/>
      <c r="IV22" s="346"/>
      <c r="IW22" s="346"/>
      <c r="IX22" s="346"/>
      <c r="IY22" s="346"/>
      <c r="IZ22" s="346"/>
      <c r="JA22" s="346"/>
      <c r="JB22" s="346"/>
      <c r="JC22" s="346"/>
      <c r="JD22" s="346"/>
      <c r="JE22" s="346"/>
      <c r="JF22" s="346"/>
      <c r="JG22" s="346"/>
      <c r="JH22" s="346"/>
      <c r="JI22" s="346"/>
      <c r="JJ22" s="346"/>
      <c r="JK22" s="346"/>
      <c r="JL22" s="346"/>
      <c r="JM22" s="346"/>
      <c r="JN22" s="346"/>
      <c r="JO22" s="346"/>
      <c r="JP22" s="346"/>
      <c r="JQ22" s="346"/>
      <c r="JR22" s="346"/>
      <c r="JS22" s="346"/>
      <c r="JT22" s="346"/>
      <c r="JU22" s="346"/>
      <c r="JV22" s="346"/>
      <c r="JW22" s="346"/>
      <c r="JX22" s="346"/>
      <c r="JY22" s="346"/>
      <c r="JZ22" s="346"/>
      <c r="KA22" s="346"/>
      <c r="KB22" s="346"/>
      <c r="KC22" s="346"/>
      <c r="KD22" s="346"/>
      <c r="KE22" s="346"/>
      <c r="KF22" s="346"/>
      <c r="KG22" s="346"/>
      <c r="KH22" s="346"/>
      <c r="KI22" s="346"/>
      <c r="KJ22" s="346"/>
      <c r="KK22" s="346"/>
      <c r="KL22" s="346"/>
      <c r="KM22" s="346"/>
      <c r="KN22" s="346"/>
      <c r="KO22" s="346"/>
      <c r="KP22" s="346"/>
      <c r="KQ22" s="346"/>
      <c r="KR22" s="346"/>
      <c r="KS22" s="346"/>
      <c r="KT22" s="346"/>
      <c r="KU22" s="346"/>
      <c r="KV22" s="346"/>
      <c r="KW22" s="346"/>
      <c r="KX22" s="346"/>
      <c r="KY22" s="346"/>
      <c r="KZ22" s="346"/>
      <c r="LA22" s="346"/>
      <c r="LB22" s="346"/>
      <c r="LC22" s="346"/>
      <c r="LD22" s="346"/>
      <c r="LE22" s="346"/>
      <c r="LF22" s="346"/>
      <c r="LG22" s="346"/>
      <c r="LH22" s="346"/>
      <c r="LI22" s="346"/>
      <c r="LJ22" s="346"/>
      <c r="LK22" s="346"/>
      <c r="LL22" s="346"/>
      <c r="LM22" s="346"/>
      <c r="LN22" s="346"/>
      <c r="LO22" s="346"/>
      <c r="LP22" s="346"/>
      <c r="LQ22" s="346"/>
      <c r="LR22" s="346"/>
      <c r="LS22" s="346"/>
      <c r="LT22" s="346"/>
      <c r="LU22" s="346"/>
      <c r="LV22" s="346"/>
      <c r="LW22" s="346"/>
      <c r="LX22" s="346"/>
      <c r="LY22" s="346"/>
      <c r="LZ22" s="346"/>
      <c r="MA22" s="346"/>
      <c r="MB22" s="346"/>
      <c r="MC22" s="346"/>
      <c r="MD22" s="346"/>
      <c r="ME22" s="346"/>
      <c r="MF22" s="346"/>
      <c r="MG22" s="346"/>
      <c r="MH22" s="346"/>
      <c r="MI22" s="346"/>
      <c r="MJ22" s="346"/>
      <c r="MK22" s="346"/>
      <c r="ML22" s="346"/>
      <c r="MM22" s="346"/>
      <c r="MN22" s="346"/>
      <c r="MO22" s="346"/>
      <c r="MP22" s="346"/>
      <c r="MQ22" s="346"/>
      <c r="MR22" s="346"/>
      <c r="MS22" s="346"/>
      <c r="MT22" s="346"/>
      <c r="MU22" s="346"/>
      <c r="MV22" s="346"/>
      <c r="MW22" s="346"/>
      <c r="MX22" s="346"/>
      <c r="MY22" s="346"/>
      <c r="MZ22" s="346"/>
      <c r="NA22" s="346"/>
      <c r="NB22" s="346"/>
      <c r="NC22" s="346"/>
      <c r="ND22" s="346"/>
      <c r="NE22" s="346"/>
      <c r="NF22" s="346"/>
      <c r="NG22" s="346"/>
      <c r="NH22" s="346"/>
      <c r="NI22" s="346"/>
      <c r="NJ22" s="346"/>
      <c r="NK22" s="346"/>
      <c r="NL22" s="346"/>
      <c r="NM22" s="346"/>
      <c r="NN22" s="346"/>
      <c r="NO22" s="346"/>
      <c r="NP22" s="346"/>
      <c r="NQ22" s="346"/>
      <c r="NR22" s="346"/>
      <c r="NS22" s="346"/>
      <c r="NT22" s="346"/>
      <c r="NU22" s="346"/>
      <c r="NV22" s="346"/>
      <c r="NW22" s="346"/>
      <c r="NX22" s="346"/>
      <c r="NY22" s="346"/>
      <c r="NZ22" s="346"/>
      <c r="OA22" s="346"/>
      <c r="OB22" s="346"/>
      <c r="OC22" s="346"/>
      <c r="OD22" s="346"/>
      <c r="OE22" s="346"/>
      <c r="OF22" s="346"/>
      <c r="OG22" s="346"/>
      <c r="OH22" s="346"/>
      <c r="OI22" s="346"/>
      <c r="OJ22" s="346"/>
      <c r="OK22" s="346"/>
      <c r="OL22" s="346"/>
      <c r="OM22" s="346"/>
      <c r="ON22" s="346"/>
      <c r="OO22" s="346"/>
      <c r="OP22" s="346"/>
      <c r="OQ22" s="346"/>
      <c r="OR22" s="346"/>
      <c r="OS22" s="346"/>
      <c r="OT22" s="346"/>
      <c r="OU22" s="346"/>
      <c r="OV22" s="346"/>
      <c r="OW22" s="346"/>
      <c r="OX22" s="346"/>
      <c r="OY22" s="346"/>
      <c r="OZ22" s="346"/>
      <c r="PA22" s="346"/>
      <c r="PB22" s="346"/>
      <c r="PC22" s="346"/>
      <c r="PD22" s="346"/>
      <c r="PE22" s="346"/>
      <c r="PF22" s="346"/>
      <c r="PG22" s="346"/>
      <c r="PH22" s="346"/>
      <c r="PI22" s="346"/>
      <c r="PJ22" s="346"/>
      <c r="PK22" s="346"/>
      <c r="PL22" s="346"/>
      <c r="PM22" s="346"/>
      <c r="PN22" s="346"/>
      <c r="PO22" s="346"/>
      <c r="PP22" s="346"/>
      <c r="PQ22" s="346"/>
      <c r="PR22" s="346"/>
      <c r="PS22" s="346"/>
      <c r="PT22" s="346"/>
      <c r="PU22" s="346"/>
      <c r="PV22" s="346"/>
      <c r="PW22" s="346"/>
      <c r="PX22" s="346"/>
      <c r="PY22" s="346"/>
      <c r="PZ22" s="346"/>
      <c r="QA22" s="346"/>
      <c r="QB22" s="346"/>
      <c r="QC22" s="346"/>
      <c r="QD22" s="346"/>
      <c r="QE22" s="346"/>
      <c r="QF22" s="346"/>
      <c r="QG22" s="346"/>
      <c r="QH22" s="346"/>
      <c r="QI22" s="346"/>
      <c r="QJ22" s="346"/>
      <c r="QK22" s="346"/>
      <c r="QL22" s="346"/>
      <c r="QM22" s="346"/>
      <c r="QN22" s="346"/>
      <c r="QO22" s="346"/>
      <c r="QP22" s="346"/>
      <c r="QQ22" s="346"/>
      <c r="QR22" s="346"/>
      <c r="QS22" s="346"/>
      <c r="QT22" s="346"/>
      <c r="QU22" s="346"/>
      <c r="QV22" s="346"/>
      <c r="QW22" s="346"/>
      <c r="QX22" s="346"/>
      <c r="QY22" s="346"/>
      <c r="QZ22" s="346"/>
      <c r="RA22" s="346"/>
      <c r="RB22" s="346"/>
      <c r="RC22" s="346"/>
      <c r="RD22" s="346"/>
      <c r="RE22" s="346"/>
      <c r="RF22" s="346"/>
      <c r="RG22" s="346"/>
      <c r="RH22" s="346"/>
      <c r="RI22" s="346"/>
      <c r="RJ22" s="346"/>
      <c r="RK22" s="346"/>
      <c r="RL22" s="346"/>
      <c r="RM22" s="346"/>
      <c r="RN22" s="346"/>
      <c r="RO22" s="346"/>
      <c r="RP22" s="346"/>
      <c r="RQ22" s="346"/>
      <c r="RR22" s="346"/>
      <c r="RS22" s="346"/>
      <c r="RT22" s="346"/>
      <c r="RU22" s="346"/>
      <c r="RV22" s="346"/>
      <c r="RW22" s="346"/>
      <c r="RX22" s="346"/>
      <c r="RY22" s="346"/>
      <c r="RZ22" s="346"/>
      <c r="SA22" s="346"/>
      <c r="SB22" s="346"/>
      <c r="SC22" s="346"/>
      <c r="SD22" s="346"/>
      <c r="SE22" s="346"/>
      <c r="SF22" s="346"/>
      <c r="SG22" s="346"/>
      <c r="SH22" s="346"/>
      <c r="SI22" s="346"/>
      <c r="SJ22" s="346"/>
      <c r="SK22" s="346"/>
      <c r="SL22" s="346"/>
      <c r="SM22" s="346"/>
      <c r="SN22" s="346"/>
      <c r="SO22" s="346"/>
      <c r="SP22" s="346"/>
      <c r="SQ22" s="346"/>
      <c r="SR22" s="346"/>
      <c r="SS22" s="346"/>
      <c r="ST22" s="346"/>
      <c r="SU22" s="346"/>
      <c r="SV22" s="346"/>
      <c r="SW22" s="346"/>
      <c r="SX22" s="346"/>
      <c r="SY22" s="346"/>
      <c r="SZ22" s="346"/>
      <c r="TA22" s="346"/>
      <c r="TB22" s="346"/>
      <c r="TC22" s="346"/>
      <c r="TD22" s="346"/>
      <c r="TE22" s="346"/>
      <c r="TF22" s="346"/>
      <c r="TG22" s="346"/>
      <c r="TH22" s="346"/>
      <c r="TI22" s="346"/>
      <c r="TJ22" s="346"/>
      <c r="TK22" s="346"/>
      <c r="TL22" s="346"/>
      <c r="TM22" s="346"/>
      <c r="TN22" s="346"/>
      <c r="TO22" s="346"/>
      <c r="TP22" s="346"/>
      <c r="TQ22" s="346"/>
      <c r="TR22" s="346"/>
      <c r="TS22" s="346"/>
      <c r="TT22" s="346"/>
      <c r="TU22" s="346"/>
      <c r="TV22" s="346"/>
      <c r="TW22" s="346"/>
      <c r="TX22" s="346"/>
      <c r="TY22" s="346"/>
      <c r="TZ22" s="346"/>
      <c r="UA22" s="346"/>
      <c r="UB22" s="346"/>
      <c r="UC22" s="346"/>
      <c r="UD22" s="346"/>
      <c r="UE22" s="346"/>
      <c r="UF22" s="346"/>
      <c r="UG22" s="346"/>
      <c r="UH22" s="346"/>
      <c r="UI22" s="346"/>
      <c r="UJ22" s="346"/>
      <c r="UK22" s="346"/>
      <c r="UL22" s="346"/>
      <c r="UM22" s="346"/>
      <c r="UN22" s="346"/>
      <c r="UO22" s="346"/>
      <c r="UP22" s="346"/>
      <c r="UQ22" s="346"/>
      <c r="UR22" s="346"/>
      <c r="US22" s="346"/>
      <c r="UT22" s="346"/>
      <c r="UU22" s="346"/>
      <c r="UV22" s="346"/>
      <c r="UW22" s="346"/>
      <c r="UX22" s="346"/>
      <c r="UY22" s="346"/>
      <c r="UZ22" s="346"/>
      <c r="VA22" s="346"/>
      <c r="VB22" s="346"/>
      <c r="VC22" s="346"/>
      <c r="VD22" s="346"/>
      <c r="VE22" s="346"/>
      <c r="VF22" s="346"/>
      <c r="VG22" s="346"/>
      <c r="VH22" s="346"/>
      <c r="VI22" s="346"/>
      <c r="VJ22" s="346"/>
      <c r="VK22" s="346"/>
      <c r="VL22" s="346"/>
      <c r="VM22" s="346"/>
      <c r="VN22" s="346"/>
      <c r="VO22" s="346"/>
      <c r="VP22" s="346"/>
      <c r="VQ22" s="346"/>
      <c r="VR22" s="346"/>
      <c r="VS22" s="346"/>
      <c r="VT22" s="346"/>
      <c r="VU22" s="346"/>
      <c r="VV22" s="346"/>
      <c r="VW22" s="346"/>
      <c r="VX22" s="346"/>
      <c r="VY22" s="346"/>
      <c r="VZ22" s="346"/>
      <c r="WA22" s="346"/>
      <c r="WB22" s="346"/>
      <c r="WC22" s="346"/>
      <c r="WD22" s="346"/>
      <c r="WE22" s="346"/>
      <c r="WF22" s="346"/>
      <c r="WG22" s="346"/>
      <c r="WH22" s="346"/>
      <c r="WI22" s="346"/>
      <c r="WJ22" s="346"/>
      <c r="WK22" s="346"/>
      <c r="WL22" s="346"/>
      <c r="WM22" s="346"/>
      <c r="WN22" s="346"/>
      <c r="WO22" s="346"/>
      <c r="WP22" s="346"/>
      <c r="WQ22" s="346"/>
      <c r="WR22" s="346"/>
      <c r="WS22" s="346"/>
      <c r="WT22" s="346"/>
      <c r="WU22" s="346"/>
      <c r="WV22" s="346"/>
      <c r="WW22" s="346"/>
      <c r="WX22" s="346"/>
      <c r="WY22" s="346"/>
      <c r="WZ22" s="346"/>
      <c r="XA22" s="346"/>
      <c r="XB22" s="346"/>
      <c r="XC22" s="346"/>
      <c r="XD22" s="346"/>
      <c r="XE22" s="346"/>
      <c r="XF22" s="346"/>
      <c r="XG22" s="346"/>
      <c r="XH22" s="346"/>
      <c r="XI22" s="346"/>
      <c r="XJ22" s="346"/>
      <c r="XK22" s="346"/>
      <c r="XL22" s="346"/>
      <c r="XM22" s="346"/>
      <c r="XN22" s="346"/>
      <c r="XO22" s="346"/>
      <c r="XP22" s="346"/>
      <c r="XQ22" s="346"/>
      <c r="XR22" s="346"/>
      <c r="XS22" s="346"/>
      <c r="XT22" s="346"/>
      <c r="XU22" s="346"/>
      <c r="XV22" s="346"/>
      <c r="XW22" s="346"/>
      <c r="XX22" s="346"/>
      <c r="XY22" s="346"/>
      <c r="XZ22" s="346"/>
      <c r="YA22" s="346"/>
      <c r="YB22" s="346"/>
      <c r="YC22" s="346"/>
      <c r="YD22" s="346"/>
      <c r="YE22" s="346"/>
      <c r="YF22" s="346"/>
      <c r="YG22" s="346"/>
      <c r="YH22" s="346"/>
      <c r="YI22" s="346"/>
      <c r="YJ22" s="346"/>
      <c r="YK22" s="346"/>
      <c r="YL22" s="346"/>
      <c r="YM22" s="346"/>
      <c r="YN22" s="346"/>
      <c r="YO22" s="346"/>
      <c r="YP22" s="346"/>
      <c r="YQ22" s="346"/>
      <c r="YR22" s="346"/>
      <c r="YS22" s="346"/>
      <c r="YT22" s="346"/>
      <c r="YU22" s="346"/>
      <c r="YV22" s="346"/>
      <c r="YW22" s="346"/>
      <c r="YX22" s="346"/>
    </row>
    <row r="23" spans="1:674" s="264" customFormat="1" ht="11.25" customHeight="1" x14ac:dyDescent="0.2">
      <c r="A23" s="407"/>
      <c r="B23" s="349" t="s">
        <v>126</v>
      </c>
      <c r="C23" s="350">
        <v>1.6E-2</v>
      </c>
      <c r="D23" s="350">
        <v>1.4999999999999999E-2</v>
      </c>
      <c r="E23" s="350">
        <v>1.0999999999999999E-2</v>
      </c>
      <c r="F23" s="350">
        <v>1.6E-2</v>
      </c>
      <c r="G23" s="350">
        <v>1.5900000000000001E-2</v>
      </c>
      <c r="H23" s="350">
        <v>1.3899999999999999E-2</v>
      </c>
      <c r="I23" s="350">
        <v>1.61E-2</v>
      </c>
      <c r="J23" s="350">
        <v>2.1999999999999999E-2</v>
      </c>
      <c r="K23" s="350">
        <v>2.0199999999999999E-2</v>
      </c>
      <c r="L23" s="350">
        <v>1.8100000000000002E-2</v>
      </c>
      <c r="M23" s="350">
        <v>1.5800000000000002E-2</v>
      </c>
      <c r="N23" s="350">
        <v>1.8499999999999999E-2</v>
      </c>
      <c r="O23" s="350">
        <v>1.6899999999999998E-2</v>
      </c>
      <c r="P23" s="350">
        <v>1.5900000000000001E-2</v>
      </c>
      <c r="Q23" s="350">
        <v>1.4592000000000001E-2</v>
      </c>
      <c r="R23" s="350">
        <v>5.365E-3</v>
      </c>
      <c r="S23" s="350">
        <v>1.0132E-2</v>
      </c>
      <c r="T23" s="350">
        <v>9.4210000000000006E-3</v>
      </c>
      <c r="U23" s="350">
        <v>9.221E-3</v>
      </c>
      <c r="V23" s="350">
        <v>1.2409E-2</v>
      </c>
      <c r="W23" s="350">
        <v>1.3527000000000001E-2</v>
      </c>
      <c r="X23" s="350">
        <v>1.5032E-2</v>
      </c>
      <c r="Y23" s="350">
        <v>1.4865E-2</v>
      </c>
      <c r="Z23" s="350">
        <v>1.4452E-2</v>
      </c>
      <c r="AA23" s="350">
        <v>1.4033E-2</v>
      </c>
      <c r="AB23" s="350">
        <v>1.5448999999999999E-2</v>
      </c>
      <c r="AC23" s="350">
        <v>1.4708000000000001E-2</v>
      </c>
      <c r="AD23" s="350">
        <v>1.5403999999999999E-2</v>
      </c>
      <c r="AE23" s="350">
        <v>1.6192000000000002E-2</v>
      </c>
      <c r="AF23" s="350">
        <v>1.6313999999999999E-2</v>
      </c>
      <c r="AG23" s="350"/>
      <c r="AH23" s="350"/>
      <c r="AI23" s="350"/>
      <c r="AJ23" s="350"/>
      <c r="AK23" s="350"/>
      <c r="AL23" s="350"/>
      <c r="AM23" s="350"/>
      <c r="AN23" s="350"/>
      <c r="AO23" s="350"/>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c r="IW23" s="355"/>
      <c r="IX23" s="355"/>
      <c r="IY23" s="355"/>
      <c r="IZ23" s="355"/>
      <c r="JA23" s="355"/>
      <c r="JB23" s="355"/>
      <c r="JC23" s="355"/>
      <c r="JD23" s="355"/>
      <c r="JE23" s="355"/>
      <c r="JF23" s="355"/>
      <c r="JG23" s="355"/>
      <c r="JH23" s="355"/>
      <c r="JI23" s="355"/>
      <c r="JJ23" s="355"/>
      <c r="JK23" s="355"/>
      <c r="JL23" s="355"/>
      <c r="JM23" s="355"/>
      <c r="JN23" s="355"/>
      <c r="JO23" s="355"/>
      <c r="JP23" s="355"/>
      <c r="JQ23" s="355"/>
      <c r="JR23" s="355"/>
      <c r="JS23" s="355"/>
      <c r="JT23" s="355"/>
      <c r="JU23" s="355"/>
      <c r="JV23" s="355"/>
      <c r="JW23" s="355"/>
      <c r="JX23" s="355"/>
      <c r="JY23" s="355"/>
      <c r="JZ23" s="355"/>
      <c r="KA23" s="355"/>
      <c r="KB23" s="355"/>
      <c r="KC23" s="355"/>
      <c r="KD23" s="355"/>
      <c r="KE23" s="355"/>
      <c r="KF23" s="355"/>
      <c r="KG23" s="355"/>
      <c r="KH23" s="355"/>
      <c r="KI23" s="355"/>
      <c r="KJ23" s="355"/>
      <c r="KK23" s="355"/>
      <c r="KL23" s="355"/>
      <c r="KM23" s="355"/>
      <c r="KN23" s="355"/>
      <c r="KO23" s="355"/>
      <c r="KP23" s="355"/>
      <c r="KQ23" s="355"/>
      <c r="KR23" s="355"/>
      <c r="KS23" s="355"/>
      <c r="KT23" s="355"/>
      <c r="KU23" s="355"/>
      <c r="KV23" s="355"/>
      <c r="KW23" s="355"/>
      <c r="KX23" s="355"/>
      <c r="KY23" s="355"/>
      <c r="KZ23" s="355"/>
      <c r="LA23" s="355"/>
      <c r="LB23" s="355"/>
      <c r="LC23" s="355"/>
      <c r="LD23" s="355"/>
      <c r="LE23" s="355"/>
      <c r="LF23" s="355"/>
      <c r="LG23" s="355"/>
      <c r="LH23" s="355"/>
      <c r="LI23" s="355"/>
      <c r="LJ23" s="355"/>
      <c r="LK23" s="355"/>
      <c r="LL23" s="355"/>
      <c r="LM23" s="355"/>
      <c r="LN23" s="355"/>
      <c r="LO23" s="355"/>
      <c r="LP23" s="355"/>
      <c r="LQ23" s="355"/>
      <c r="LR23" s="355"/>
      <c r="LS23" s="355"/>
      <c r="LT23" s="355"/>
      <c r="LU23" s="355"/>
      <c r="LV23" s="355"/>
      <c r="LW23" s="355"/>
      <c r="LX23" s="355"/>
      <c r="LY23" s="355"/>
      <c r="LZ23" s="355"/>
      <c r="MA23" s="355"/>
      <c r="MB23" s="355"/>
      <c r="MC23" s="355"/>
      <c r="MD23" s="355"/>
      <c r="ME23" s="355"/>
      <c r="MF23" s="355"/>
      <c r="MG23" s="355"/>
      <c r="MH23" s="355"/>
      <c r="MI23" s="355"/>
      <c r="MJ23" s="355"/>
      <c r="MK23" s="355"/>
      <c r="ML23" s="355"/>
      <c r="MM23" s="355"/>
      <c r="MN23" s="355"/>
      <c r="MO23" s="355"/>
      <c r="MP23" s="355"/>
      <c r="MQ23" s="355"/>
      <c r="MR23" s="355"/>
      <c r="MS23" s="355"/>
      <c r="MT23" s="355"/>
      <c r="MU23" s="355"/>
      <c r="MV23" s="355"/>
      <c r="MW23" s="355"/>
      <c r="MX23" s="355"/>
      <c r="MY23" s="355"/>
      <c r="MZ23" s="355"/>
      <c r="NA23" s="355"/>
      <c r="NB23" s="355"/>
      <c r="NC23" s="355"/>
      <c r="ND23" s="355"/>
      <c r="NE23" s="355"/>
      <c r="NF23" s="355"/>
      <c r="NG23" s="355"/>
      <c r="NH23" s="355"/>
      <c r="NI23" s="355"/>
      <c r="NJ23" s="355"/>
      <c r="NK23" s="355"/>
      <c r="NL23" s="355"/>
      <c r="NM23" s="355"/>
      <c r="NN23" s="355"/>
      <c r="NO23" s="355"/>
      <c r="NP23" s="355"/>
      <c r="NQ23" s="355"/>
      <c r="NR23" s="355"/>
      <c r="NS23" s="355"/>
      <c r="NT23" s="355"/>
      <c r="NU23" s="355"/>
      <c r="NV23" s="355"/>
      <c r="NW23" s="355"/>
      <c r="NX23" s="355"/>
      <c r="NY23" s="355"/>
      <c r="NZ23" s="355"/>
      <c r="OA23" s="355"/>
      <c r="OB23" s="355"/>
      <c r="OC23" s="355"/>
      <c r="OD23" s="355"/>
      <c r="OE23" s="355"/>
      <c r="OF23" s="355"/>
      <c r="OG23" s="355"/>
      <c r="OH23" s="355"/>
      <c r="OI23" s="355"/>
      <c r="OJ23" s="355"/>
      <c r="OK23" s="355"/>
      <c r="OL23" s="355"/>
      <c r="OM23" s="355"/>
      <c r="ON23" s="355"/>
      <c r="OO23" s="355"/>
      <c r="OP23" s="355"/>
      <c r="OQ23" s="355"/>
      <c r="OR23" s="355"/>
      <c r="OS23" s="355"/>
      <c r="OT23" s="355"/>
      <c r="OU23" s="355"/>
      <c r="OV23" s="355"/>
      <c r="OW23" s="355"/>
      <c r="OX23" s="355"/>
      <c r="OY23" s="355"/>
      <c r="OZ23" s="355"/>
      <c r="PA23" s="355"/>
      <c r="PB23" s="355"/>
      <c r="PC23" s="355"/>
      <c r="PD23" s="355"/>
      <c r="PE23" s="355"/>
      <c r="PF23" s="355"/>
      <c r="PG23" s="355"/>
      <c r="PH23" s="355"/>
      <c r="PI23" s="355"/>
      <c r="PJ23" s="355"/>
      <c r="PK23" s="355"/>
      <c r="PL23" s="355"/>
      <c r="PM23" s="355"/>
      <c r="PN23" s="355"/>
      <c r="PO23" s="355"/>
      <c r="PP23" s="355"/>
      <c r="PQ23" s="355"/>
      <c r="PR23" s="355"/>
      <c r="PS23" s="355"/>
      <c r="PT23" s="355"/>
      <c r="PU23" s="355"/>
      <c r="PV23" s="355"/>
      <c r="PW23" s="355"/>
      <c r="PX23" s="355"/>
      <c r="PY23" s="355"/>
      <c r="PZ23" s="355"/>
      <c r="QA23" s="355"/>
      <c r="QB23" s="355"/>
      <c r="QC23" s="355"/>
      <c r="QD23" s="355"/>
      <c r="QE23" s="355"/>
      <c r="QF23" s="355"/>
      <c r="QG23" s="355"/>
      <c r="QH23" s="355"/>
      <c r="QI23" s="355"/>
      <c r="QJ23" s="355"/>
      <c r="QK23" s="355"/>
      <c r="QL23" s="355"/>
      <c r="QM23" s="355"/>
      <c r="QN23" s="355"/>
      <c r="QO23" s="355"/>
      <c r="QP23" s="355"/>
      <c r="QQ23" s="355"/>
      <c r="QR23" s="355"/>
      <c r="QS23" s="355"/>
      <c r="QT23" s="355"/>
      <c r="QU23" s="355"/>
      <c r="QV23" s="355"/>
      <c r="QW23" s="355"/>
      <c r="QX23" s="355"/>
      <c r="QY23" s="355"/>
      <c r="QZ23" s="355"/>
      <c r="RA23" s="355"/>
      <c r="RB23" s="355"/>
      <c r="RC23" s="355"/>
      <c r="RD23" s="355"/>
      <c r="RE23" s="355"/>
      <c r="RF23" s="355"/>
      <c r="RG23" s="355"/>
      <c r="RH23" s="355"/>
      <c r="RI23" s="355"/>
      <c r="RJ23" s="355"/>
      <c r="RK23" s="355"/>
      <c r="RL23" s="355"/>
      <c r="RM23" s="355"/>
      <c r="RN23" s="355"/>
      <c r="RO23" s="355"/>
      <c r="RP23" s="355"/>
      <c r="RQ23" s="355"/>
      <c r="RR23" s="355"/>
      <c r="RS23" s="355"/>
      <c r="RT23" s="355"/>
      <c r="RU23" s="355"/>
      <c r="RV23" s="355"/>
      <c r="RW23" s="355"/>
      <c r="RX23" s="355"/>
      <c r="RY23" s="355"/>
      <c r="RZ23" s="355"/>
      <c r="SA23" s="355"/>
      <c r="SB23" s="355"/>
      <c r="SC23" s="355"/>
      <c r="SD23" s="355"/>
      <c r="SE23" s="355"/>
      <c r="SF23" s="355"/>
      <c r="SG23" s="355"/>
      <c r="SH23" s="355"/>
      <c r="SI23" s="355"/>
      <c r="SJ23" s="355"/>
      <c r="SK23" s="355"/>
      <c r="SL23" s="355"/>
      <c r="SM23" s="355"/>
      <c r="SN23" s="355"/>
      <c r="SO23" s="355"/>
      <c r="SP23" s="355"/>
      <c r="SQ23" s="355"/>
      <c r="SR23" s="355"/>
      <c r="SS23" s="355"/>
      <c r="ST23" s="355"/>
      <c r="SU23" s="355"/>
      <c r="SV23" s="355"/>
      <c r="SW23" s="355"/>
      <c r="SX23" s="355"/>
      <c r="SY23" s="355"/>
      <c r="SZ23" s="355"/>
      <c r="TA23" s="355"/>
      <c r="TB23" s="355"/>
      <c r="TC23" s="355"/>
      <c r="TD23" s="355"/>
      <c r="TE23" s="355"/>
      <c r="TF23" s="355"/>
      <c r="TG23" s="355"/>
      <c r="TH23" s="355"/>
      <c r="TI23" s="355"/>
      <c r="TJ23" s="355"/>
      <c r="TK23" s="355"/>
      <c r="TL23" s="355"/>
      <c r="TM23" s="355"/>
      <c r="TN23" s="355"/>
      <c r="TO23" s="355"/>
      <c r="TP23" s="355"/>
      <c r="TQ23" s="355"/>
      <c r="TR23" s="355"/>
      <c r="TS23" s="355"/>
      <c r="TT23" s="355"/>
      <c r="TU23" s="355"/>
      <c r="TV23" s="355"/>
      <c r="TW23" s="355"/>
      <c r="TX23" s="355"/>
      <c r="TY23" s="355"/>
      <c r="TZ23" s="355"/>
      <c r="UA23" s="355"/>
      <c r="UB23" s="355"/>
      <c r="UC23" s="355"/>
      <c r="UD23" s="355"/>
      <c r="UE23" s="355"/>
      <c r="UF23" s="355"/>
      <c r="UG23" s="355"/>
      <c r="UH23" s="355"/>
      <c r="UI23" s="355"/>
      <c r="UJ23" s="355"/>
      <c r="UK23" s="355"/>
      <c r="UL23" s="355"/>
      <c r="UM23" s="355"/>
      <c r="UN23" s="355"/>
      <c r="UO23" s="355"/>
      <c r="UP23" s="355"/>
      <c r="UQ23" s="355"/>
      <c r="UR23" s="355"/>
      <c r="US23" s="355"/>
      <c r="UT23" s="355"/>
      <c r="UU23" s="355"/>
      <c r="UV23" s="355"/>
      <c r="UW23" s="355"/>
      <c r="UX23" s="355"/>
      <c r="UY23" s="355"/>
      <c r="UZ23" s="355"/>
      <c r="VA23" s="355"/>
      <c r="VB23" s="355"/>
      <c r="VC23" s="355"/>
      <c r="VD23" s="355"/>
      <c r="VE23" s="355"/>
      <c r="VF23" s="355"/>
      <c r="VG23" s="355"/>
      <c r="VH23" s="355"/>
      <c r="VI23" s="355"/>
      <c r="VJ23" s="355"/>
      <c r="VK23" s="355"/>
      <c r="VL23" s="355"/>
      <c r="VM23" s="355"/>
      <c r="VN23" s="355"/>
      <c r="VO23" s="355"/>
      <c r="VP23" s="355"/>
      <c r="VQ23" s="355"/>
      <c r="VR23" s="355"/>
      <c r="VS23" s="355"/>
      <c r="VT23" s="355"/>
      <c r="VU23" s="355"/>
      <c r="VV23" s="355"/>
      <c r="VW23" s="355"/>
      <c r="VX23" s="355"/>
      <c r="VY23" s="355"/>
      <c r="VZ23" s="355"/>
      <c r="WA23" s="355"/>
      <c r="WB23" s="355"/>
      <c r="WC23" s="355"/>
      <c r="WD23" s="355"/>
      <c r="WE23" s="355"/>
      <c r="WF23" s="355"/>
      <c r="WG23" s="355"/>
      <c r="WH23" s="355"/>
      <c r="WI23" s="355"/>
      <c r="WJ23" s="355"/>
      <c r="WK23" s="355"/>
      <c r="WL23" s="355"/>
      <c r="WM23" s="355"/>
      <c r="WN23" s="355"/>
      <c r="WO23" s="355"/>
      <c r="WP23" s="355"/>
      <c r="WQ23" s="355"/>
      <c r="WR23" s="355"/>
      <c r="WS23" s="355"/>
      <c r="WT23" s="355"/>
      <c r="WU23" s="355"/>
      <c r="WV23" s="355"/>
      <c r="WW23" s="355"/>
      <c r="WX23" s="355"/>
      <c r="WY23" s="355"/>
      <c r="WZ23" s="355"/>
      <c r="XA23" s="355"/>
      <c r="XB23" s="355"/>
      <c r="XC23" s="355"/>
      <c r="XD23" s="355"/>
      <c r="XE23" s="355"/>
      <c r="XF23" s="355"/>
      <c r="XG23" s="355"/>
      <c r="XH23" s="355"/>
      <c r="XI23" s="355"/>
      <c r="XJ23" s="355"/>
      <c r="XK23" s="355"/>
      <c r="XL23" s="355"/>
      <c r="XM23" s="355"/>
      <c r="XN23" s="355"/>
      <c r="XO23" s="355"/>
      <c r="XP23" s="355"/>
      <c r="XQ23" s="355"/>
      <c r="XR23" s="355"/>
      <c r="XS23" s="355"/>
      <c r="XT23" s="355"/>
      <c r="XU23" s="355"/>
      <c r="XV23" s="355"/>
      <c r="XW23" s="355"/>
      <c r="XX23" s="355"/>
      <c r="XY23" s="355"/>
      <c r="XZ23" s="355"/>
      <c r="YA23" s="355"/>
      <c r="YB23" s="355"/>
      <c r="YC23" s="355"/>
      <c r="YD23" s="355"/>
      <c r="YE23" s="355"/>
      <c r="YF23" s="355"/>
      <c r="YG23" s="355"/>
      <c r="YH23" s="355"/>
      <c r="YI23" s="355"/>
      <c r="YJ23" s="355"/>
      <c r="YK23" s="355"/>
      <c r="YL23" s="355"/>
      <c r="YM23" s="355"/>
      <c r="YN23" s="355"/>
      <c r="YO23" s="355"/>
      <c r="YP23" s="355"/>
      <c r="YQ23" s="355"/>
      <c r="YR23" s="355"/>
      <c r="YS23" s="355"/>
      <c r="YT23" s="355"/>
      <c r="YU23" s="355"/>
      <c r="YV23" s="355"/>
      <c r="YW23" s="355"/>
      <c r="YX23" s="355"/>
    </row>
    <row r="24" spans="1:674" s="118" customFormat="1" ht="11.25" customHeight="1" x14ac:dyDescent="0.2">
      <c r="A24" s="407"/>
      <c r="B24" s="349" t="s">
        <v>127</v>
      </c>
      <c r="C24" s="351">
        <v>3.3099897025391664E-2</v>
      </c>
      <c r="D24" s="351">
        <v>3.4004407632109421E-2</v>
      </c>
      <c r="E24" s="351">
        <v>3.4228044065548309E-2</v>
      </c>
      <c r="F24" s="351">
        <v>3.4796283017228813E-2</v>
      </c>
      <c r="G24" s="351">
        <v>3.5137717370799931E-2</v>
      </c>
      <c r="H24" s="351">
        <v>3.4835642985683646E-2</v>
      </c>
      <c r="I24" s="351">
        <v>3.4602409155539797E-2</v>
      </c>
      <c r="J24" s="351">
        <v>3.2599999999999997E-2</v>
      </c>
      <c r="K24" s="351">
        <v>3.2399999999999998E-2</v>
      </c>
      <c r="L24" s="351">
        <v>3.2199999999999999E-2</v>
      </c>
      <c r="M24" s="351">
        <v>3.2000000000000001E-2</v>
      </c>
      <c r="N24" s="351">
        <v>3.0200000000000001E-2</v>
      </c>
      <c r="O24" s="351">
        <v>3.0200000000000001E-2</v>
      </c>
      <c r="P24" s="351">
        <v>2.9899999999999999E-2</v>
      </c>
      <c r="Q24" s="351">
        <v>2.9538999999999999E-2</v>
      </c>
      <c r="R24" s="351">
        <v>2.9531999999999999E-2</v>
      </c>
      <c r="S24" s="351">
        <v>3.0190999999999999E-2</v>
      </c>
      <c r="T24" s="351">
        <v>2.9526E-2</v>
      </c>
      <c r="U24" s="351">
        <v>2.9132999999999999E-2</v>
      </c>
      <c r="V24" s="351">
        <v>2.8341000000000002E-2</v>
      </c>
      <c r="W24" s="351">
        <v>2.8794E-2</v>
      </c>
      <c r="X24" s="351">
        <v>2.8299000000000001E-2</v>
      </c>
      <c r="Y24" s="351">
        <v>2.759E-2</v>
      </c>
      <c r="Z24" s="351">
        <v>2.6353000000000001E-2</v>
      </c>
      <c r="AA24" s="351">
        <v>2.6136E-2</v>
      </c>
      <c r="AB24" s="351">
        <v>2.5992999999999999E-2</v>
      </c>
      <c r="AC24" s="351">
        <v>2.6162000000000001E-2</v>
      </c>
      <c r="AD24" s="351">
        <v>2.8819999999999998E-2</v>
      </c>
      <c r="AE24" s="351">
        <v>2.8982000000000001E-2</v>
      </c>
      <c r="AF24" s="351">
        <v>2.9812999999999999E-2</v>
      </c>
      <c r="AG24" s="350"/>
      <c r="AH24" s="350"/>
      <c r="AI24" s="350"/>
      <c r="AJ24" s="350"/>
      <c r="AK24" s="350"/>
      <c r="AL24" s="350"/>
      <c r="AM24" s="350"/>
      <c r="AN24" s="350"/>
      <c r="AO24" s="350"/>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c r="HR24" s="346"/>
      <c r="HS24" s="346"/>
      <c r="HT24" s="346"/>
      <c r="HU24" s="346"/>
      <c r="HV24" s="346"/>
      <c r="HW24" s="346"/>
      <c r="HX24" s="346"/>
      <c r="HY24" s="346"/>
      <c r="HZ24" s="346"/>
      <c r="IA24" s="346"/>
      <c r="IB24" s="346"/>
      <c r="IC24" s="346"/>
      <c r="ID24" s="346"/>
      <c r="IE24" s="346"/>
      <c r="IF24" s="346"/>
      <c r="IG24" s="346"/>
      <c r="IH24" s="346"/>
      <c r="II24" s="346"/>
      <c r="IJ24" s="346"/>
      <c r="IK24" s="346"/>
      <c r="IL24" s="346"/>
      <c r="IM24" s="346"/>
      <c r="IN24" s="346"/>
      <c r="IO24" s="346"/>
      <c r="IP24" s="346"/>
      <c r="IQ24" s="346"/>
      <c r="IR24" s="346"/>
      <c r="IS24" s="346"/>
      <c r="IT24" s="346"/>
      <c r="IU24" s="346"/>
      <c r="IV24" s="346"/>
      <c r="IW24" s="346"/>
      <c r="IX24" s="346"/>
      <c r="IY24" s="346"/>
      <c r="IZ24" s="346"/>
      <c r="JA24" s="346"/>
      <c r="JB24" s="346"/>
      <c r="JC24" s="346"/>
      <c r="JD24" s="346"/>
      <c r="JE24" s="346"/>
      <c r="JF24" s="346"/>
      <c r="JG24" s="346"/>
      <c r="JH24" s="346"/>
      <c r="JI24" s="346"/>
      <c r="JJ24" s="346"/>
      <c r="JK24" s="346"/>
      <c r="JL24" s="346"/>
      <c r="JM24" s="346"/>
      <c r="JN24" s="346"/>
      <c r="JO24" s="346"/>
      <c r="JP24" s="346"/>
      <c r="JQ24" s="346"/>
      <c r="JR24" s="346"/>
      <c r="JS24" s="346"/>
      <c r="JT24" s="346"/>
      <c r="JU24" s="346"/>
      <c r="JV24" s="346"/>
      <c r="JW24" s="346"/>
      <c r="JX24" s="346"/>
      <c r="JY24" s="346"/>
      <c r="JZ24" s="346"/>
      <c r="KA24" s="346"/>
      <c r="KB24" s="346"/>
      <c r="KC24" s="346"/>
      <c r="KD24" s="346"/>
      <c r="KE24" s="346"/>
      <c r="KF24" s="346"/>
      <c r="KG24" s="346"/>
      <c r="KH24" s="346"/>
      <c r="KI24" s="346"/>
      <c r="KJ24" s="346"/>
      <c r="KK24" s="346"/>
      <c r="KL24" s="346"/>
      <c r="KM24" s="346"/>
      <c r="KN24" s="346"/>
      <c r="KO24" s="346"/>
      <c r="KP24" s="346"/>
      <c r="KQ24" s="346"/>
      <c r="KR24" s="346"/>
      <c r="KS24" s="346"/>
      <c r="KT24" s="346"/>
      <c r="KU24" s="346"/>
      <c r="KV24" s="346"/>
      <c r="KW24" s="346"/>
      <c r="KX24" s="346"/>
      <c r="KY24" s="346"/>
      <c r="KZ24" s="346"/>
      <c r="LA24" s="346"/>
      <c r="LB24" s="346"/>
      <c r="LC24" s="346"/>
      <c r="LD24" s="346"/>
      <c r="LE24" s="346"/>
      <c r="LF24" s="346"/>
      <c r="LG24" s="346"/>
      <c r="LH24" s="346"/>
      <c r="LI24" s="346"/>
      <c r="LJ24" s="346"/>
      <c r="LK24" s="346"/>
      <c r="LL24" s="346"/>
      <c r="LM24" s="346"/>
      <c r="LN24" s="346"/>
      <c r="LO24" s="346"/>
      <c r="LP24" s="346"/>
      <c r="LQ24" s="346"/>
      <c r="LR24" s="346"/>
      <c r="LS24" s="346"/>
      <c r="LT24" s="346"/>
      <c r="LU24" s="346"/>
      <c r="LV24" s="346"/>
      <c r="LW24" s="346"/>
      <c r="LX24" s="346"/>
      <c r="LY24" s="346"/>
      <c r="LZ24" s="346"/>
      <c r="MA24" s="346"/>
      <c r="MB24" s="346"/>
      <c r="MC24" s="346"/>
      <c r="MD24" s="346"/>
      <c r="ME24" s="346"/>
      <c r="MF24" s="346"/>
      <c r="MG24" s="346"/>
      <c r="MH24" s="346"/>
      <c r="MI24" s="346"/>
      <c r="MJ24" s="346"/>
      <c r="MK24" s="346"/>
      <c r="ML24" s="346"/>
      <c r="MM24" s="346"/>
      <c r="MN24" s="346"/>
      <c r="MO24" s="346"/>
      <c r="MP24" s="346"/>
      <c r="MQ24" s="346"/>
      <c r="MR24" s="346"/>
      <c r="MS24" s="346"/>
      <c r="MT24" s="346"/>
      <c r="MU24" s="346"/>
      <c r="MV24" s="346"/>
      <c r="MW24" s="346"/>
      <c r="MX24" s="346"/>
      <c r="MY24" s="346"/>
      <c r="MZ24" s="346"/>
      <c r="NA24" s="346"/>
      <c r="NB24" s="346"/>
      <c r="NC24" s="346"/>
      <c r="ND24" s="346"/>
      <c r="NE24" s="346"/>
      <c r="NF24" s="346"/>
      <c r="NG24" s="346"/>
      <c r="NH24" s="346"/>
      <c r="NI24" s="346"/>
      <c r="NJ24" s="346"/>
      <c r="NK24" s="346"/>
      <c r="NL24" s="346"/>
      <c r="NM24" s="346"/>
      <c r="NN24" s="346"/>
      <c r="NO24" s="346"/>
      <c r="NP24" s="346"/>
      <c r="NQ24" s="346"/>
      <c r="NR24" s="346"/>
      <c r="NS24" s="346"/>
      <c r="NT24" s="346"/>
      <c r="NU24" s="346"/>
      <c r="NV24" s="346"/>
      <c r="NW24" s="346"/>
      <c r="NX24" s="346"/>
      <c r="NY24" s="346"/>
      <c r="NZ24" s="346"/>
      <c r="OA24" s="346"/>
      <c r="OB24" s="346"/>
      <c r="OC24" s="346"/>
      <c r="OD24" s="346"/>
      <c r="OE24" s="346"/>
      <c r="OF24" s="346"/>
      <c r="OG24" s="346"/>
      <c r="OH24" s="346"/>
      <c r="OI24" s="346"/>
      <c r="OJ24" s="346"/>
      <c r="OK24" s="346"/>
      <c r="OL24" s="346"/>
      <c r="OM24" s="346"/>
      <c r="ON24" s="346"/>
      <c r="OO24" s="346"/>
      <c r="OP24" s="346"/>
      <c r="OQ24" s="346"/>
      <c r="OR24" s="346"/>
      <c r="OS24" s="346"/>
      <c r="OT24" s="346"/>
      <c r="OU24" s="346"/>
      <c r="OV24" s="346"/>
      <c r="OW24" s="346"/>
      <c r="OX24" s="346"/>
      <c r="OY24" s="346"/>
      <c r="OZ24" s="346"/>
      <c r="PA24" s="346"/>
      <c r="PB24" s="346"/>
      <c r="PC24" s="346"/>
      <c r="PD24" s="346"/>
      <c r="PE24" s="346"/>
      <c r="PF24" s="346"/>
      <c r="PG24" s="346"/>
      <c r="PH24" s="346"/>
      <c r="PI24" s="346"/>
      <c r="PJ24" s="346"/>
      <c r="PK24" s="346"/>
      <c r="PL24" s="346"/>
      <c r="PM24" s="346"/>
      <c r="PN24" s="346"/>
      <c r="PO24" s="346"/>
      <c r="PP24" s="346"/>
      <c r="PQ24" s="346"/>
      <c r="PR24" s="346"/>
      <c r="PS24" s="346"/>
      <c r="PT24" s="346"/>
      <c r="PU24" s="346"/>
      <c r="PV24" s="346"/>
      <c r="PW24" s="346"/>
      <c r="PX24" s="346"/>
      <c r="PY24" s="346"/>
      <c r="PZ24" s="346"/>
      <c r="QA24" s="346"/>
      <c r="QB24" s="346"/>
      <c r="QC24" s="346"/>
      <c r="QD24" s="346"/>
      <c r="QE24" s="346"/>
      <c r="QF24" s="346"/>
      <c r="QG24" s="346"/>
      <c r="QH24" s="346"/>
      <c r="QI24" s="346"/>
      <c r="QJ24" s="346"/>
      <c r="QK24" s="346"/>
      <c r="QL24" s="346"/>
      <c r="QM24" s="346"/>
      <c r="QN24" s="346"/>
      <c r="QO24" s="346"/>
      <c r="QP24" s="346"/>
      <c r="QQ24" s="346"/>
      <c r="QR24" s="346"/>
      <c r="QS24" s="346"/>
      <c r="QT24" s="346"/>
      <c r="QU24" s="346"/>
      <c r="QV24" s="346"/>
      <c r="QW24" s="346"/>
      <c r="QX24" s="346"/>
      <c r="QY24" s="346"/>
      <c r="QZ24" s="346"/>
      <c r="RA24" s="346"/>
      <c r="RB24" s="346"/>
      <c r="RC24" s="346"/>
      <c r="RD24" s="346"/>
      <c r="RE24" s="346"/>
      <c r="RF24" s="346"/>
      <c r="RG24" s="346"/>
      <c r="RH24" s="346"/>
      <c r="RI24" s="346"/>
      <c r="RJ24" s="346"/>
      <c r="RK24" s="346"/>
      <c r="RL24" s="346"/>
      <c r="RM24" s="346"/>
      <c r="RN24" s="346"/>
      <c r="RO24" s="346"/>
      <c r="RP24" s="346"/>
      <c r="RQ24" s="346"/>
      <c r="RR24" s="346"/>
      <c r="RS24" s="346"/>
      <c r="RT24" s="346"/>
      <c r="RU24" s="346"/>
      <c r="RV24" s="346"/>
      <c r="RW24" s="346"/>
      <c r="RX24" s="346"/>
      <c r="RY24" s="346"/>
      <c r="RZ24" s="346"/>
      <c r="SA24" s="346"/>
      <c r="SB24" s="346"/>
      <c r="SC24" s="346"/>
      <c r="SD24" s="346"/>
      <c r="SE24" s="346"/>
      <c r="SF24" s="346"/>
      <c r="SG24" s="346"/>
      <c r="SH24" s="346"/>
      <c r="SI24" s="346"/>
      <c r="SJ24" s="346"/>
      <c r="SK24" s="346"/>
      <c r="SL24" s="346"/>
      <c r="SM24" s="346"/>
      <c r="SN24" s="346"/>
      <c r="SO24" s="346"/>
      <c r="SP24" s="346"/>
      <c r="SQ24" s="346"/>
      <c r="SR24" s="346"/>
      <c r="SS24" s="346"/>
      <c r="ST24" s="346"/>
      <c r="SU24" s="346"/>
      <c r="SV24" s="346"/>
      <c r="SW24" s="346"/>
      <c r="SX24" s="346"/>
      <c r="SY24" s="346"/>
      <c r="SZ24" s="346"/>
      <c r="TA24" s="346"/>
      <c r="TB24" s="346"/>
      <c r="TC24" s="346"/>
      <c r="TD24" s="346"/>
      <c r="TE24" s="346"/>
      <c r="TF24" s="346"/>
      <c r="TG24" s="346"/>
      <c r="TH24" s="346"/>
      <c r="TI24" s="346"/>
      <c r="TJ24" s="346"/>
      <c r="TK24" s="346"/>
      <c r="TL24" s="346"/>
      <c r="TM24" s="346"/>
      <c r="TN24" s="346"/>
      <c r="TO24" s="346"/>
      <c r="TP24" s="346"/>
      <c r="TQ24" s="346"/>
      <c r="TR24" s="346"/>
      <c r="TS24" s="346"/>
      <c r="TT24" s="346"/>
      <c r="TU24" s="346"/>
      <c r="TV24" s="346"/>
      <c r="TW24" s="346"/>
      <c r="TX24" s="346"/>
      <c r="TY24" s="346"/>
      <c r="TZ24" s="346"/>
      <c r="UA24" s="346"/>
      <c r="UB24" s="346"/>
      <c r="UC24" s="346"/>
      <c r="UD24" s="346"/>
      <c r="UE24" s="346"/>
      <c r="UF24" s="346"/>
      <c r="UG24" s="346"/>
      <c r="UH24" s="346"/>
      <c r="UI24" s="346"/>
      <c r="UJ24" s="346"/>
      <c r="UK24" s="346"/>
      <c r="UL24" s="346"/>
      <c r="UM24" s="346"/>
      <c r="UN24" s="346"/>
      <c r="UO24" s="346"/>
      <c r="UP24" s="346"/>
      <c r="UQ24" s="346"/>
      <c r="UR24" s="346"/>
      <c r="US24" s="346"/>
      <c r="UT24" s="346"/>
      <c r="UU24" s="346"/>
      <c r="UV24" s="346"/>
      <c r="UW24" s="346"/>
      <c r="UX24" s="346"/>
      <c r="UY24" s="346"/>
      <c r="UZ24" s="346"/>
      <c r="VA24" s="346"/>
      <c r="VB24" s="346"/>
      <c r="VC24" s="346"/>
      <c r="VD24" s="346"/>
      <c r="VE24" s="346"/>
      <c r="VF24" s="346"/>
      <c r="VG24" s="346"/>
      <c r="VH24" s="346"/>
      <c r="VI24" s="346"/>
      <c r="VJ24" s="346"/>
      <c r="VK24" s="346"/>
      <c r="VL24" s="346"/>
      <c r="VM24" s="346"/>
      <c r="VN24" s="346"/>
      <c r="VO24" s="346"/>
      <c r="VP24" s="346"/>
      <c r="VQ24" s="346"/>
      <c r="VR24" s="346"/>
      <c r="VS24" s="346"/>
      <c r="VT24" s="346"/>
      <c r="VU24" s="346"/>
      <c r="VV24" s="346"/>
      <c r="VW24" s="346"/>
      <c r="VX24" s="346"/>
      <c r="VY24" s="346"/>
      <c r="VZ24" s="346"/>
      <c r="WA24" s="346"/>
      <c r="WB24" s="346"/>
      <c r="WC24" s="346"/>
      <c r="WD24" s="346"/>
      <c r="WE24" s="346"/>
      <c r="WF24" s="346"/>
      <c r="WG24" s="346"/>
      <c r="WH24" s="346"/>
      <c r="WI24" s="346"/>
      <c r="WJ24" s="346"/>
      <c r="WK24" s="346"/>
      <c r="WL24" s="346"/>
      <c r="WM24" s="346"/>
      <c r="WN24" s="346"/>
      <c r="WO24" s="346"/>
      <c r="WP24" s="346"/>
      <c r="WQ24" s="346"/>
      <c r="WR24" s="346"/>
      <c r="WS24" s="346"/>
      <c r="WT24" s="346"/>
      <c r="WU24" s="346"/>
      <c r="WV24" s="346"/>
      <c r="WW24" s="346"/>
      <c r="WX24" s="346"/>
      <c r="WY24" s="346"/>
      <c r="WZ24" s="346"/>
      <c r="XA24" s="346"/>
      <c r="XB24" s="346"/>
      <c r="XC24" s="346"/>
      <c r="XD24" s="346"/>
      <c r="XE24" s="346"/>
      <c r="XF24" s="346"/>
      <c r="XG24" s="346"/>
      <c r="XH24" s="346"/>
      <c r="XI24" s="346"/>
      <c r="XJ24" s="346"/>
      <c r="XK24" s="346"/>
      <c r="XL24" s="346"/>
      <c r="XM24" s="346"/>
      <c r="XN24" s="346"/>
      <c r="XO24" s="346"/>
      <c r="XP24" s="346"/>
      <c r="XQ24" s="346"/>
      <c r="XR24" s="346"/>
      <c r="XS24" s="346"/>
      <c r="XT24" s="346"/>
      <c r="XU24" s="346"/>
      <c r="XV24" s="346"/>
      <c r="XW24" s="346"/>
      <c r="XX24" s="346"/>
      <c r="XY24" s="346"/>
      <c r="XZ24" s="346"/>
      <c r="YA24" s="346"/>
      <c r="YB24" s="346"/>
      <c r="YC24" s="346"/>
      <c r="YD24" s="346"/>
      <c r="YE24" s="346"/>
      <c r="YF24" s="346"/>
      <c r="YG24" s="346"/>
      <c r="YH24" s="346"/>
      <c r="YI24" s="346"/>
      <c r="YJ24" s="346"/>
      <c r="YK24" s="346"/>
      <c r="YL24" s="346"/>
      <c r="YM24" s="346"/>
      <c r="YN24" s="346"/>
      <c r="YO24" s="346"/>
      <c r="YP24" s="346"/>
      <c r="YQ24" s="346"/>
      <c r="YR24" s="346"/>
      <c r="YS24" s="346"/>
      <c r="YT24" s="346"/>
      <c r="YU24" s="346"/>
      <c r="YV24" s="346"/>
      <c r="YW24" s="346"/>
      <c r="YX24" s="346"/>
    </row>
    <row r="25" spans="1:674" s="263" customFormat="1" ht="11.25" customHeight="1" x14ac:dyDescent="0.2">
      <c r="A25" s="407"/>
      <c r="B25" s="349" t="s">
        <v>128</v>
      </c>
      <c r="C25" s="350">
        <v>0.57299999999999995</v>
      </c>
      <c r="D25" s="350">
        <v>0.55500000000000005</v>
      </c>
      <c r="E25" s="350">
        <v>0.57069999999999999</v>
      </c>
      <c r="F25" s="350">
        <v>0.55900000000000005</v>
      </c>
      <c r="G25" s="350">
        <v>0.54039999999999999</v>
      </c>
      <c r="H25" s="350">
        <v>0.53580000000000005</v>
      </c>
      <c r="I25" s="350">
        <v>0.54769999999999996</v>
      </c>
      <c r="J25" s="350">
        <v>0.54010000000000002</v>
      </c>
      <c r="K25" s="350">
        <v>0.54769999999999996</v>
      </c>
      <c r="L25" s="350">
        <v>0.54900000000000004</v>
      </c>
      <c r="M25" s="350">
        <v>0.548014</v>
      </c>
      <c r="N25" s="350">
        <v>0.52759800000000001</v>
      </c>
      <c r="O25" s="350">
        <v>0.52503299999999997</v>
      </c>
      <c r="P25" s="350">
        <v>0.51131899999999997</v>
      </c>
      <c r="Q25" s="350">
        <v>0.53597499999999998</v>
      </c>
      <c r="R25" s="350">
        <v>0.56223900000000004</v>
      </c>
      <c r="S25" s="350">
        <v>0.54156199999999999</v>
      </c>
      <c r="T25" s="350">
        <v>0.54551300000000003</v>
      </c>
      <c r="U25" s="350">
        <v>0.56543699999999997</v>
      </c>
      <c r="V25" s="350">
        <v>0.61549200000000004</v>
      </c>
      <c r="W25" s="350">
        <v>0.56381599999999998</v>
      </c>
      <c r="X25" s="350">
        <v>0.56081000000000003</v>
      </c>
      <c r="Y25" s="350">
        <v>0.57691300000000001</v>
      </c>
      <c r="Z25" s="350">
        <v>0.60869600000000001</v>
      </c>
      <c r="AA25" s="350">
        <v>0.59033000000000002</v>
      </c>
      <c r="AB25" s="350">
        <v>0.57358799999999999</v>
      </c>
      <c r="AC25" s="350">
        <v>0.577851</v>
      </c>
      <c r="AD25" s="350">
        <v>0.54732700000000001</v>
      </c>
      <c r="AE25" s="350">
        <v>0.571608</v>
      </c>
      <c r="AF25" s="350">
        <v>0.54386599999999996</v>
      </c>
      <c r="AG25" s="350"/>
      <c r="AH25" s="350"/>
      <c r="AI25" s="350"/>
      <c r="AJ25" s="350"/>
      <c r="AK25" s="350"/>
      <c r="AL25" s="350"/>
      <c r="AM25" s="350"/>
      <c r="AN25" s="350"/>
      <c r="AO25" s="350"/>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c r="HR25" s="346"/>
      <c r="HS25" s="346"/>
      <c r="HT25" s="346"/>
      <c r="HU25" s="346"/>
      <c r="HV25" s="346"/>
      <c r="HW25" s="346"/>
      <c r="HX25" s="346"/>
      <c r="HY25" s="346"/>
      <c r="HZ25" s="346"/>
      <c r="IA25" s="346"/>
      <c r="IB25" s="346"/>
      <c r="IC25" s="346"/>
      <c r="ID25" s="346"/>
      <c r="IE25" s="346"/>
      <c r="IF25" s="346"/>
      <c r="IG25" s="346"/>
      <c r="IH25" s="346"/>
      <c r="II25" s="346"/>
      <c r="IJ25" s="346"/>
      <c r="IK25" s="346"/>
      <c r="IL25" s="346"/>
      <c r="IM25" s="346"/>
      <c r="IN25" s="346"/>
      <c r="IO25" s="346"/>
      <c r="IP25" s="346"/>
      <c r="IQ25" s="346"/>
      <c r="IR25" s="346"/>
      <c r="IS25" s="346"/>
      <c r="IT25" s="346"/>
      <c r="IU25" s="346"/>
      <c r="IV25" s="346"/>
      <c r="IW25" s="346"/>
      <c r="IX25" s="346"/>
      <c r="IY25" s="346"/>
      <c r="IZ25" s="346"/>
      <c r="JA25" s="346"/>
      <c r="JB25" s="346"/>
      <c r="JC25" s="346"/>
      <c r="JD25" s="346"/>
      <c r="JE25" s="346"/>
      <c r="JF25" s="346"/>
      <c r="JG25" s="346"/>
      <c r="JH25" s="346"/>
      <c r="JI25" s="346"/>
      <c r="JJ25" s="346"/>
      <c r="JK25" s="346"/>
      <c r="JL25" s="346"/>
      <c r="JM25" s="346"/>
      <c r="JN25" s="346"/>
      <c r="JO25" s="346"/>
      <c r="JP25" s="346"/>
      <c r="JQ25" s="346"/>
      <c r="JR25" s="346"/>
      <c r="JS25" s="346"/>
      <c r="JT25" s="346"/>
      <c r="JU25" s="346"/>
      <c r="JV25" s="346"/>
      <c r="JW25" s="346"/>
      <c r="JX25" s="346"/>
      <c r="JY25" s="346"/>
      <c r="JZ25" s="346"/>
      <c r="KA25" s="346"/>
      <c r="KB25" s="346"/>
      <c r="KC25" s="346"/>
      <c r="KD25" s="346"/>
      <c r="KE25" s="346"/>
      <c r="KF25" s="346"/>
      <c r="KG25" s="346"/>
      <c r="KH25" s="346"/>
      <c r="KI25" s="346"/>
      <c r="KJ25" s="346"/>
      <c r="KK25" s="346"/>
      <c r="KL25" s="346"/>
      <c r="KM25" s="346"/>
      <c r="KN25" s="346"/>
      <c r="KO25" s="346"/>
      <c r="KP25" s="346"/>
      <c r="KQ25" s="346"/>
      <c r="KR25" s="346"/>
      <c r="KS25" s="346"/>
      <c r="KT25" s="346"/>
      <c r="KU25" s="346"/>
      <c r="KV25" s="346"/>
      <c r="KW25" s="346"/>
      <c r="KX25" s="346"/>
      <c r="KY25" s="346"/>
      <c r="KZ25" s="346"/>
      <c r="LA25" s="346"/>
      <c r="LB25" s="346"/>
      <c r="LC25" s="346"/>
      <c r="LD25" s="346"/>
      <c r="LE25" s="346"/>
      <c r="LF25" s="346"/>
      <c r="LG25" s="346"/>
      <c r="LH25" s="346"/>
      <c r="LI25" s="346"/>
      <c r="LJ25" s="346"/>
      <c r="LK25" s="346"/>
      <c r="LL25" s="346"/>
      <c r="LM25" s="346"/>
      <c r="LN25" s="346"/>
      <c r="LO25" s="346"/>
      <c r="LP25" s="346"/>
      <c r="LQ25" s="346"/>
      <c r="LR25" s="346"/>
      <c r="LS25" s="346"/>
      <c r="LT25" s="346"/>
      <c r="LU25" s="346"/>
      <c r="LV25" s="346"/>
      <c r="LW25" s="346"/>
      <c r="LX25" s="346"/>
      <c r="LY25" s="346"/>
      <c r="LZ25" s="346"/>
      <c r="MA25" s="346"/>
      <c r="MB25" s="346"/>
      <c r="MC25" s="346"/>
      <c r="MD25" s="346"/>
      <c r="ME25" s="346"/>
      <c r="MF25" s="346"/>
      <c r="MG25" s="346"/>
      <c r="MH25" s="346"/>
      <c r="MI25" s="346"/>
      <c r="MJ25" s="346"/>
      <c r="MK25" s="346"/>
      <c r="ML25" s="346"/>
      <c r="MM25" s="346"/>
      <c r="MN25" s="346"/>
      <c r="MO25" s="346"/>
      <c r="MP25" s="346"/>
      <c r="MQ25" s="346"/>
      <c r="MR25" s="346"/>
      <c r="MS25" s="346"/>
      <c r="MT25" s="346"/>
      <c r="MU25" s="346"/>
      <c r="MV25" s="346"/>
      <c r="MW25" s="346"/>
      <c r="MX25" s="346"/>
      <c r="MY25" s="346"/>
      <c r="MZ25" s="346"/>
      <c r="NA25" s="346"/>
      <c r="NB25" s="346"/>
      <c r="NC25" s="346"/>
      <c r="ND25" s="346"/>
      <c r="NE25" s="346"/>
      <c r="NF25" s="346"/>
      <c r="NG25" s="346"/>
      <c r="NH25" s="346"/>
      <c r="NI25" s="346"/>
      <c r="NJ25" s="346"/>
      <c r="NK25" s="346"/>
      <c r="NL25" s="346"/>
      <c r="NM25" s="346"/>
      <c r="NN25" s="346"/>
      <c r="NO25" s="346"/>
      <c r="NP25" s="346"/>
      <c r="NQ25" s="346"/>
      <c r="NR25" s="346"/>
      <c r="NS25" s="346"/>
      <c r="NT25" s="346"/>
      <c r="NU25" s="346"/>
      <c r="NV25" s="346"/>
      <c r="NW25" s="346"/>
      <c r="NX25" s="346"/>
      <c r="NY25" s="346"/>
      <c r="NZ25" s="346"/>
      <c r="OA25" s="346"/>
      <c r="OB25" s="346"/>
      <c r="OC25" s="346"/>
      <c r="OD25" s="346"/>
      <c r="OE25" s="346"/>
      <c r="OF25" s="346"/>
      <c r="OG25" s="346"/>
      <c r="OH25" s="346"/>
      <c r="OI25" s="346"/>
      <c r="OJ25" s="346"/>
      <c r="OK25" s="346"/>
      <c r="OL25" s="346"/>
      <c r="OM25" s="346"/>
      <c r="ON25" s="346"/>
      <c r="OO25" s="346"/>
      <c r="OP25" s="346"/>
      <c r="OQ25" s="346"/>
      <c r="OR25" s="346"/>
      <c r="OS25" s="346"/>
      <c r="OT25" s="346"/>
      <c r="OU25" s="346"/>
      <c r="OV25" s="346"/>
      <c r="OW25" s="346"/>
      <c r="OX25" s="346"/>
      <c r="OY25" s="346"/>
      <c r="OZ25" s="346"/>
      <c r="PA25" s="346"/>
      <c r="PB25" s="346"/>
      <c r="PC25" s="346"/>
      <c r="PD25" s="346"/>
      <c r="PE25" s="346"/>
      <c r="PF25" s="346"/>
      <c r="PG25" s="346"/>
      <c r="PH25" s="346"/>
      <c r="PI25" s="346"/>
      <c r="PJ25" s="346"/>
      <c r="PK25" s="346"/>
      <c r="PL25" s="346"/>
      <c r="PM25" s="346"/>
      <c r="PN25" s="346"/>
      <c r="PO25" s="346"/>
      <c r="PP25" s="346"/>
      <c r="PQ25" s="346"/>
      <c r="PR25" s="346"/>
      <c r="PS25" s="346"/>
      <c r="PT25" s="346"/>
      <c r="PU25" s="346"/>
      <c r="PV25" s="346"/>
      <c r="PW25" s="346"/>
      <c r="PX25" s="346"/>
      <c r="PY25" s="346"/>
      <c r="PZ25" s="346"/>
      <c r="QA25" s="346"/>
      <c r="QB25" s="346"/>
      <c r="QC25" s="346"/>
      <c r="QD25" s="346"/>
      <c r="QE25" s="346"/>
      <c r="QF25" s="346"/>
      <c r="QG25" s="346"/>
      <c r="QH25" s="346"/>
      <c r="QI25" s="346"/>
      <c r="QJ25" s="346"/>
      <c r="QK25" s="346"/>
      <c r="QL25" s="346"/>
      <c r="QM25" s="346"/>
      <c r="QN25" s="346"/>
      <c r="QO25" s="346"/>
      <c r="QP25" s="346"/>
      <c r="QQ25" s="346"/>
      <c r="QR25" s="346"/>
      <c r="QS25" s="346"/>
      <c r="QT25" s="346"/>
      <c r="QU25" s="346"/>
      <c r="QV25" s="346"/>
      <c r="QW25" s="346"/>
      <c r="QX25" s="346"/>
      <c r="QY25" s="346"/>
      <c r="QZ25" s="346"/>
      <c r="RA25" s="346"/>
      <c r="RB25" s="346"/>
      <c r="RC25" s="346"/>
      <c r="RD25" s="346"/>
      <c r="RE25" s="346"/>
      <c r="RF25" s="346"/>
      <c r="RG25" s="346"/>
      <c r="RH25" s="346"/>
      <c r="RI25" s="346"/>
      <c r="RJ25" s="346"/>
      <c r="RK25" s="346"/>
      <c r="RL25" s="346"/>
      <c r="RM25" s="346"/>
      <c r="RN25" s="346"/>
      <c r="RO25" s="346"/>
      <c r="RP25" s="346"/>
      <c r="RQ25" s="346"/>
      <c r="RR25" s="346"/>
      <c r="RS25" s="346"/>
      <c r="RT25" s="346"/>
      <c r="RU25" s="346"/>
      <c r="RV25" s="346"/>
      <c r="RW25" s="346"/>
      <c r="RX25" s="346"/>
      <c r="RY25" s="346"/>
      <c r="RZ25" s="346"/>
      <c r="SA25" s="346"/>
      <c r="SB25" s="346"/>
      <c r="SC25" s="346"/>
      <c r="SD25" s="346"/>
      <c r="SE25" s="346"/>
      <c r="SF25" s="346"/>
      <c r="SG25" s="346"/>
      <c r="SH25" s="346"/>
      <c r="SI25" s="346"/>
      <c r="SJ25" s="346"/>
      <c r="SK25" s="346"/>
      <c r="SL25" s="346"/>
      <c r="SM25" s="346"/>
      <c r="SN25" s="346"/>
      <c r="SO25" s="346"/>
      <c r="SP25" s="346"/>
      <c r="SQ25" s="346"/>
      <c r="SR25" s="346"/>
      <c r="SS25" s="346"/>
      <c r="ST25" s="346"/>
      <c r="SU25" s="346"/>
      <c r="SV25" s="346"/>
      <c r="SW25" s="346"/>
      <c r="SX25" s="346"/>
      <c r="SY25" s="346"/>
      <c r="SZ25" s="346"/>
      <c r="TA25" s="346"/>
      <c r="TB25" s="346"/>
      <c r="TC25" s="346"/>
      <c r="TD25" s="346"/>
      <c r="TE25" s="346"/>
      <c r="TF25" s="346"/>
      <c r="TG25" s="346"/>
      <c r="TH25" s="346"/>
      <c r="TI25" s="346"/>
      <c r="TJ25" s="346"/>
      <c r="TK25" s="346"/>
      <c r="TL25" s="346"/>
      <c r="TM25" s="346"/>
      <c r="TN25" s="346"/>
      <c r="TO25" s="346"/>
      <c r="TP25" s="346"/>
      <c r="TQ25" s="346"/>
      <c r="TR25" s="346"/>
      <c r="TS25" s="346"/>
      <c r="TT25" s="346"/>
      <c r="TU25" s="346"/>
      <c r="TV25" s="346"/>
      <c r="TW25" s="346"/>
      <c r="TX25" s="346"/>
      <c r="TY25" s="346"/>
      <c r="TZ25" s="346"/>
      <c r="UA25" s="346"/>
      <c r="UB25" s="346"/>
      <c r="UC25" s="346"/>
      <c r="UD25" s="346"/>
      <c r="UE25" s="346"/>
      <c r="UF25" s="346"/>
      <c r="UG25" s="346"/>
      <c r="UH25" s="346"/>
      <c r="UI25" s="346"/>
      <c r="UJ25" s="346"/>
      <c r="UK25" s="346"/>
      <c r="UL25" s="346"/>
      <c r="UM25" s="346"/>
      <c r="UN25" s="346"/>
      <c r="UO25" s="346"/>
      <c r="UP25" s="346"/>
      <c r="UQ25" s="346"/>
      <c r="UR25" s="346"/>
      <c r="US25" s="346"/>
      <c r="UT25" s="346"/>
      <c r="UU25" s="346"/>
      <c r="UV25" s="346"/>
      <c r="UW25" s="346"/>
      <c r="UX25" s="346"/>
      <c r="UY25" s="346"/>
      <c r="UZ25" s="346"/>
      <c r="VA25" s="346"/>
      <c r="VB25" s="346"/>
      <c r="VC25" s="346"/>
      <c r="VD25" s="346"/>
      <c r="VE25" s="346"/>
      <c r="VF25" s="346"/>
      <c r="VG25" s="346"/>
      <c r="VH25" s="346"/>
      <c r="VI25" s="346"/>
      <c r="VJ25" s="346"/>
      <c r="VK25" s="346"/>
      <c r="VL25" s="346"/>
      <c r="VM25" s="346"/>
      <c r="VN25" s="346"/>
      <c r="VO25" s="346"/>
      <c r="VP25" s="346"/>
      <c r="VQ25" s="346"/>
      <c r="VR25" s="346"/>
      <c r="VS25" s="346"/>
      <c r="VT25" s="346"/>
      <c r="VU25" s="346"/>
      <c r="VV25" s="346"/>
      <c r="VW25" s="346"/>
      <c r="VX25" s="346"/>
      <c r="VY25" s="346"/>
      <c r="VZ25" s="346"/>
      <c r="WA25" s="346"/>
      <c r="WB25" s="346"/>
      <c r="WC25" s="346"/>
      <c r="WD25" s="346"/>
      <c r="WE25" s="346"/>
      <c r="WF25" s="346"/>
      <c r="WG25" s="346"/>
      <c r="WH25" s="346"/>
      <c r="WI25" s="346"/>
      <c r="WJ25" s="346"/>
      <c r="WK25" s="346"/>
      <c r="WL25" s="346"/>
      <c r="WM25" s="346"/>
      <c r="WN25" s="346"/>
      <c r="WO25" s="346"/>
      <c r="WP25" s="346"/>
      <c r="WQ25" s="346"/>
      <c r="WR25" s="346"/>
      <c r="WS25" s="346"/>
      <c r="WT25" s="346"/>
      <c r="WU25" s="346"/>
      <c r="WV25" s="346"/>
      <c r="WW25" s="346"/>
      <c r="WX25" s="346"/>
      <c r="WY25" s="346"/>
      <c r="WZ25" s="346"/>
      <c r="XA25" s="346"/>
      <c r="XB25" s="346"/>
      <c r="XC25" s="346"/>
      <c r="XD25" s="346"/>
      <c r="XE25" s="346"/>
      <c r="XF25" s="346"/>
      <c r="XG25" s="346"/>
      <c r="XH25" s="346"/>
      <c r="XI25" s="346"/>
      <c r="XJ25" s="346"/>
      <c r="XK25" s="346"/>
      <c r="XL25" s="346"/>
      <c r="XM25" s="346"/>
      <c r="XN25" s="346"/>
      <c r="XO25" s="346"/>
      <c r="XP25" s="346"/>
      <c r="XQ25" s="346"/>
      <c r="XR25" s="346"/>
      <c r="XS25" s="346"/>
      <c r="XT25" s="346"/>
      <c r="XU25" s="346"/>
      <c r="XV25" s="346"/>
      <c r="XW25" s="346"/>
      <c r="XX25" s="346"/>
      <c r="XY25" s="346"/>
      <c r="XZ25" s="346"/>
      <c r="YA25" s="346"/>
      <c r="YB25" s="346"/>
      <c r="YC25" s="346"/>
      <c r="YD25" s="346"/>
      <c r="YE25" s="346"/>
      <c r="YF25" s="346"/>
      <c r="YG25" s="346"/>
      <c r="YH25" s="346"/>
      <c r="YI25" s="346"/>
      <c r="YJ25" s="346"/>
      <c r="YK25" s="346"/>
      <c r="YL25" s="346"/>
      <c r="YM25" s="346"/>
      <c r="YN25" s="346"/>
      <c r="YO25" s="346"/>
      <c r="YP25" s="346"/>
      <c r="YQ25" s="346"/>
      <c r="YR25" s="346"/>
      <c r="YS25" s="346"/>
      <c r="YT25" s="346"/>
      <c r="YU25" s="346"/>
      <c r="YV25" s="346"/>
      <c r="YW25" s="346"/>
      <c r="YX25" s="346"/>
    </row>
    <row r="26" spans="1:674" s="118" customFormat="1" ht="11.25" customHeight="1" x14ac:dyDescent="0.2">
      <c r="A26" s="407"/>
      <c r="B26" s="349" t="s">
        <v>129</v>
      </c>
      <c r="C26" s="353">
        <v>19.876999999999999</v>
      </c>
      <c r="D26" s="353">
        <v>62.908999999999999</v>
      </c>
      <c r="E26" s="353">
        <v>135.09399999999999</v>
      </c>
      <c r="F26" s="353">
        <v>53.613</v>
      </c>
      <c r="G26" s="353">
        <v>72.650099999999995</v>
      </c>
      <c r="H26" s="353">
        <v>111.723</v>
      </c>
      <c r="I26" s="353">
        <v>54.7605</v>
      </c>
      <c r="J26" s="353">
        <v>-0.70940000000000003</v>
      </c>
      <c r="K26" s="353">
        <v>7.7286999999999999</v>
      </c>
      <c r="L26" s="353">
        <v>27.204000000000001</v>
      </c>
      <c r="M26" s="353">
        <v>55.154400000000003</v>
      </c>
      <c r="N26" s="353">
        <v>-9.5561000000000007</v>
      </c>
      <c r="O26" s="353">
        <v>27.6343</v>
      </c>
      <c r="P26" s="353">
        <v>42.382800000000003</v>
      </c>
      <c r="Q26" s="353">
        <v>51.334893000000001</v>
      </c>
      <c r="R26" s="353">
        <v>198.97947600000001</v>
      </c>
      <c r="S26" s="353">
        <v>132.47734399999999</v>
      </c>
      <c r="T26" s="353">
        <v>132.78461899999999</v>
      </c>
      <c r="U26" s="353">
        <v>126.721101</v>
      </c>
      <c r="V26" s="353">
        <v>30.409296999999999</v>
      </c>
      <c r="W26" s="353">
        <v>34.029082000000002</v>
      </c>
      <c r="X26" s="353">
        <v>26.984801999999998</v>
      </c>
      <c r="Y26" s="353">
        <v>22.697821000000001</v>
      </c>
      <c r="Z26" s="353">
        <v>-19.718699000000001</v>
      </c>
      <c r="AA26" s="353">
        <v>27.874013000000001</v>
      </c>
      <c r="AB26" s="353">
        <v>1.593801</v>
      </c>
      <c r="AC26" s="353">
        <v>18.624547</v>
      </c>
      <c r="AD26" s="353">
        <v>31.439558000000002</v>
      </c>
      <c r="AE26" s="353">
        <v>-13.905616</v>
      </c>
      <c r="AF26" s="353">
        <v>13.726098</v>
      </c>
      <c r="AG26" s="353"/>
      <c r="AH26" s="353"/>
      <c r="AI26" s="353"/>
      <c r="AJ26" s="353"/>
      <c r="AK26" s="353"/>
      <c r="AL26" s="353"/>
      <c r="AM26" s="353"/>
      <c r="AN26" s="353"/>
      <c r="AO26" s="353"/>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c r="HR26" s="346"/>
      <c r="HS26" s="346"/>
      <c r="HT26" s="346"/>
      <c r="HU26" s="346"/>
      <c r="HV26" s="346"/>
      <c r="HW26" s="346"/>
      <c r="HX26" s="346"/>
      <c r="HY26" s="346"/>
      <c r="HZ26" s="346"/>
      <c r="IA26" s="346"/>
      <c r="IB26" s="346"/>
      <c r="IC26" s="346"/>
      <c r="ID26" s="346"/>
      <c r="IE26" s="346"/>
      <c r="IF26" s="346"/>
      <c r="IG26" s="346"/>
      <c r="IH26" s="346"/>
      <c r="II26" s="346"/>
      <c r="IJ26" s="346"/>
      <c r="IK26" s="346"/>
      <c r="IL26" s="346"/>
      <c r="IM26" s="346"/>
      <c r="IN26" s="346"/>
      <c r="IO26" s="346"/>
      <c r="IP26" s="346"/>
      <c r="IQ26" s="346"/>
      <c r="IR26" s="346"/>
      <c r="IS26" s="346"/>
      <c r="IT26" s="346"/>
      <c r="IU26" s="346"/>
      <c r="IV26" s="346"/>
      <c r="IW26" s="346"/>
      <c r="IX26" s="346"/>
      <c r="IY26" s="346"/>
      <c r="IZ26" s="346"/>
      <c r="JA26" s="346"/>
      <c r="JB26" s="346"/>
      <c r="JC26" s="346"/>
      <c r="JD26" s="346"/>
      <c r="JE26" s="346"/>
      <c r="JF26" s="346"/>
      <c r="JG26" s="346"/>
      <c r="JH26" s="346"/>
      <c r="JI26" s="346"/>
      <c r="JJ26" s="346"/>
      <c r="JK26" s="346"/>
      <c r="JL26" s="346"/>
      <c r="JM26" s="346"/>
      <c r="JN26" s="346"/>
      <c r="JO26" s="346"/>
      <c r="JP26" s="346"/>
      <c r="JQ26" s="346"/>
      <c r="JR26" s="346"/>
      <c r="JS26" s="346"/>
      <c r="JT26" s="346"/>
      <c r="JU26" s="346"/>
      <c r="JV26" s="346"/>
      <c r="JW26" s="346"/>
      <c r="JX26" s="346"/>
      <c r="JY26" s="346"/>
      <c r="JZ26" s="346"/>
      <c r="KA26" s="346"/>
      <c r="KB26" s="346"/>
      <c r="KC26" s="346"/>
      <c r="KD26" s="346"/>
      <c r="KE26" s="346"/>
      <c r="KF26" s="346"/>
      <c r="KG26" s="346"/>
      <c r="KH26" s="346"/>
      <c r="KI26" s="346"/>
      <c r="KJ26" s="346"/>
      <c r="KK26" s="346"/>
      <c r="KL26" s="346"/>
      <c r="KM26" s="346"/>
      <c r="KN26" s="346"/>
      <c r="KO26" s="346"/>
      <c r="KP26" s="346"/>
      <c r="KQ26" s="346"/>
      <c r="KR26" s="346"/>
      <c r="KS26" s="346"/>
      <c r="KT26" s="346"/>
      <c r="KU26" s="346"/>
      <c r="KV26" s="346"/>
      <c r="KW26" s="346"/>
      <c r="KX26" s="346"/>
      <c r="KY26" s="346"/>
      <c r="KZ26" s="346"/>
      <c r="LA26" s="346"/>
      <c r="LB26" s="346"/>
      <c r="LC26" s="346"/>
      <c r="LD26" s="346"/>
      <c r="LE26" s="346"/>
      <c r="LF26" s="346"/>
      <c r="LG26" s="346"/>
      <c r="LH26" s="346"/>
      <c r="LI26" s="346"/>
      <c r="LJ26" s="346"/>
      <c r="LK26" s="346"/>
      <c r="LL26" s="346"/>
      <c r="LM26" s="346"/>
      <c r="LN26" s="346"/>
      <c r="LO26" s="346"/>
      <c r="LP26" s="346"/>
      <c r="LQ26" s="346"/>
      <c r="LR26" s="346"/>
      <c r="LS26" s="346"/>
      <c r="LT26" s="346"/>
      <c r="LU26" s="346"/>
      <c r="LV26" s="346"/>
      <c r="LW26" s="346"/>
      <c r="LX26" s="346"/>
      <c r="LY26" s="346"/>
      <c r="LZ26" s="346"/>
      <c r="MA26" s="346"/>
      <c r="MB26" s="346"/>
      <c r="MC26" s="346"/>
      <c r="MD26" s="346"/>
      <c r="ME26" s="346"/>
      <c r="MF26" s="346"/>
      <c r="MG26" s="346"/>
      <c r="MH26" s="346"/>
      <c r="MI26" s="346"/>
      <c r="MJ26" s="346"/>
      <c r="MK26" s="346"/>
      <c r="ML26" s="346"/>
      <c r="MM26" s="346"/>
      <c r="MN26" s="346"/>
      <c r="MO26" s="346"/>
      <c r="MP26" s="346"/>
      <c r="MQ26" s="346"/>
      <c r="MR26" s="346"/>
      <c r="MS26" s="346"/>
      <c r="MT26" s="346"/>
      <c r="MU26" s="346"/>
      <c r="MV26" s="346"/>
      <c r="MW26" s="346"/>
      <c r="MX26" s="346"/>
      <c r="MY26" s="346"/>
      <c r="MZ26" s="346"/>
      <c r="NA26" s="346"/>
      <c r="NB26" s="346"/>
      <c r="NC26" s="346"/>
      <c r="ND26" s="346"/>
      <c r="NE26" s="346"/>
      <c r="NF26" s="346"/>
      <c r="NG26" s="346"/>
      <c r="NH26" s="346"/>
      <c r="NI26" s="346"/>
      <c r="NJ26" s="346"/>
      <c r="NK26" s="346"/>
      <c r="NL26" s="346"/>
      <c r="NM26" s="346"/>
      <c r="NN26" s="346"/>
      <c r="NO26" s="346"/>
      <c r="NP26" s="346"/>
      <c r="NQ26" s="346"/>
      <c r="NR26" s="346"/>
      <c r="NS26" s="346"/>
      <c r="NT26" s="346"/>
      <c r="NU26" s="346"/>
      <c r="NV26" s="346"/>
      <c r="NW26" s="346"/>
      <c r="NX26" s="346"/>
      <c r="NY26" s="346"/>
      <c r="NZ26" s="346"/>
      <c r="OA26" s="346"/>
      <c r="OB26" s="346"/>
      <c r="OC26" s="346"/>
      <c r="OD26" s="346"/>
      <c r="OE26" s="346"/>
      <c r="OF26" s="346"/>
      <c r="OG26" s="346"/>
      <c r="OH26" s="346"/>
      <c r="OI26" s="346"/>
      <c r="OJ26" s="346"/>
      <c r="OK26" s="346"/>
      <c r="OL26" s="346"/>
      <c r="OM26" s="346"/>
      <c r="ON26" s="346"/>
      <c r="OO26" s="346"/>
      <c r="OP26" s="346"/>
      <c r="OQ26" s="346"/>
      <c r="OR26" s="346"/>
      <c r="OS26" s="346"/>
      <c r="OT26" s="346"/>
      <c r="OU26" s="346"/>
      <c r="OV26" s="346"/>
      <c r="OW26" s="346"/>
      <c r="OX26" s="346"/>
      <c r="OY26" s="346"/>
      <c r="OZ26" s="346"/>
      <c r="PA26" s="346"/>
      <c r="PB26" s="346"/>
      <c r="PC26" s="346"/>
      <c r="PD26" s="346"/>
      <c r="PE26" s="346"/>
      <c r="PF26" s="346"/>
      <c r="PG26" s="346"/>
      <c r="PH26" s="346"/>
      <c r="PI26" s="346"/>
      <c r="PJ26" s="346"/>
      <c r="PK26" s="346"/>
      <c r="PL26" s="346"/>
      <c r="PM26" s="346"/>
      <c r="PN26" s="346"/>
      <c r="PO26" s="346"/>
      <c r="PP26" s="346"/>
      <c r="PQ26" s="346"/>
      <c r="PR26" s="346"/>
      <c r="PS26" s="346"/>
      <c r="PT26" s="346"/>
      <c r="PU26" s="346"/>
      <c r="PV26" s="346"/>
      <c r="PW26" s="346"/>
      <c r="PX26" s="346"/>
      <c r="PY26" s="346"/>
      <c r="PZ26" s="346"/>
      <c r="QA26" s="346"/>
      <c r="QB26" s="346"/>
      <c r="QC26" s="346"/>
      <c r="QD26" s="346"/>
      <c r="QE26" s="346"/>
      <c r="QF26" s="346"/>
      <c r="QG26" s="346"/>
      <c r="QH26" s="346"/>
      <c r="QI26" s="346"/>
      <c r="QJ26" s="346"/>
      <c r="QK26" s="346"/>
      <c r="QL26" s="346"/>
      <c r="QM26" s="346"/>
      <c r="QN26" s="346"/>
      <c r="QO26" s="346"/>
      <c r="QP26" s="346"/>
      <c r="QQ26" s="346"/>
      <c r="QR26" s="346"/>
      <c r="QS26" s="346"/>
      <c r="QT26" s="346"/>
      <c r="QU26" s="346"/>
      <c r="QV26" s="346"/>
      <c r="QW26" s="346"/>
      <c r="QX26" s="346"/>
      <c r="QY26" s="346"/>
      <c r="QZ26" s="346"/>
      <c r="RA26" s="346"/>
      <c r="RB26" s="346"/>
      <c r="RC26" s="346"/>
      <c r="RD26" s="346"/>
      <c r="RE26" s="346"/>
      <c r="RF26" s="346"/>
      <c r="RG26" s="346"/>
      <c r="RH26" s="346"/>
      <c r="RI26" s="346"/>
      <c r="RJ26" s="346"/>
      <c r="RK26" s="346"/>
      <c r="RL26" s="346"/>
      <c r="RM26" s="346"/>
      <c r="RN26" s="346"/>
      <c r="RO26" s="346"/>
      <c r="RP26" s="346"/>
      <c r="RQ26" s="346"/>
      <c r="RR26" s="346"/>
      <c r="RS26" s="346"/>
      <c r="RT26" s="346"/>
      <c r="RU26" s="346"/>
      <c r="RV26" s="346"/>
      <c r="RW26" s="346"/>
      <c r="RX26" s="346"/>
      <c r="RY26" s="346"/>
      <c r="RZ26" s="346"/>
      <c r="SA26" s="346"/>
      <c r="SB26" s="346"/>
      <c r="SC26" s="346"/>
      <c r="SD26" s="346"/>
      <c r="SE26" s="346"/>
      <c r="SF26" s="346"/>
      <c r="SG26" s="346"/>
      <c r="SH26" s="346"/>
      <c r="SI26" s="346"/>
      <c r="SJ26" s="346"/>
      <c r="SK26" s="346"/>
      <c r="SL26" s="346"/>
      <c r="SM26" s="346"/>
      <c r="SN26" s="346"/>
      <c r="SO26" s="346"/>
      <c r="SP26" s="346"/>
      <c r="SQ26" s="346"/>
      <c r="SR26" s="346"/>
      <c r="SS26" s="346"/>
      <c r="ST26" s="346"/>
      <c r="SU26" s="346"/>
      <c r="SV26" s="346"/>
      <c r="SW26" s="346"/>
      <c r="SX26" s="346"/>
      <c r="SY26" s="346"/>
      <c r="SZ26" s="346"/>
      <c r="TA26" s="346"/>
      <c r="TB26" s="346"/>
      <c r="TC26" s="346"/>
      <c r="TD26" s="346"/>
      <c r="TE26" s="346"/>
      <c r="TF26" s="346"/>
      <c r="TG26" s="346"/>
      <c r="TH26" s="346"/>
      <c r="TI26" s="346"/>
      <c r="TJ26" s="346"/>
      <c r="TK26" s="346"/>
      <c r="TL26" s="346"/>
      <c r="TM26" s="346"/>
      <c r="TN26" s="346"/>
      <c r="TO26" s="346"/>
      <c r="TP26" s="346"/>
      <c r="TQ26" s="346"/>
      <c r="TR26" s="346"/>
      <c r="TS26" s="346"/>
      <c r="TT26" s="346"/>
      <c r="TU26" s="346"/>
      <c r="TV26" s="346"/>
      <c r="TW26" s="346"/>
      <c r="TX26" s="346"/>
      <c r="TY26" s="346"/>
      <c r="TZ26" s="346"/>
      <c r="UA26" s="346"/>
      <c r="UB26" s="346"/>
      <c r="UC26" s="346"/>
      <c r="UD26" s="346"/>
      <c r="UE26" s="346"/>
      <c r="UF26" s="346"/>
      <c r="UG26" s="346"/>
      <c r="UH26" s="346"/>
      <c r="UI26" s="346"/>
      <c r="UJ26" s="346"/>
      <c r="UK26" s="346"/>
      <c r="UL26" s="346"/>
      <c r="UM26" s="346"/>
      <c r="UN26" s="346"/>
      <c r="UO26" s="346"/>
      <c r="UP26" s="346"/>
      <c r="UQ26" s="346"/>
      <c r="UR26" s="346"/>
      <c r="US26" s="346"/>
      <c r="UT26" s="346"/>
      <c r="UU26" s="346"/>
      <c r="UV26" s="346"/>
      <c r="UW26" s="346"/>
      <c r="UX26" s="346"/>
      <c r="UY26" s="346"/>
      <c r="UZ26" s="346"/>
      <c r="VA26" s="346"/>
      <c r="VB26" s="346"/>
      <c r="VC26" s="346"/>
      <c r="VD26" s="346"/>
      <c r="VE26" s="346"/>
      <c r="VF26" s="346"/>
      <c r="VG26" s="346"/>
      <c r="VH26" s="346"/>
      <c r="VI26" s="346"/>
      <c r="VJ26" s="346"/>
      <c r="VK26" s="346"/>
      <c r="VL26" s="346"/>
      <c r="VM26" s="346"/>
      <c r="VN26" s="346"/>
      <c r="VO26" s="346"/>
      <c r="VP26" s="346"/>
      <c r="VQ26" s="346"/>
      <c r="VR26" s="346"/>
      <c r="VS26" s="346"/>
      <c r="VT26" s="346"/>
      <c r="VU26" s="346"/>
      <c r="VV26" s="346"/>
      <c r="VW26" s="346"/>
      <c r="VX26" s="346"/>
      <c r="VY26" s="346"/>
      <c r="VZ26" s="346"/>
      <c r="WA26" s="346"/>
      <c r="WB26" s="346"/>
      <c r="WC26" s="346"/>
      <c r="WD26" s="346"/>
      <c r="WE26" s="346"/>
      <c r="WF26" s="346"/>
      <c r="WG26" s="346"/>
      <c r="WH26" s="346"/>
      <c r="WI26" s="346"/>
      <c r="WJ26" s="346"/>
      <c r="WK26" s="346"/>
      <c r="WL26" s="346"/>
      <c r="WM26" s="346"/>
      <c r="WN26" s="346"/>
      <c r="WO26" s="346"/>
      <c r="WP26" s="346"/>
      <c r="WQ26" s="346"/>
      <c r="WR26" s="346"/>
      <c r="WS26" s="346"/>
      <c r="WT26" s="346"/>
      <c r="WU26" s="346"/>
      <c r="WV26" s="346"/>
      <c r="WW26" s="346"/>
      <c r="WX26" s="346"/>
      <c r="WY26" s="346"/>
      <c r="WZ26" s="346"/>
      <c r="XA26" s="346"/>
      <c r="XB26" s="346"/>
      <c r="XC26" s="346"/>
      <c r="XD26" s="346"/>
      <c r="XE26" s="346"/>
      <c r="XF26" s="346"/>
      <c r="XG26" s="346"/>
      <c r="XH26" s="346"/>
      <c r="XI26" s="346"/>
      <c r="XJ26" s="346"/>
      <c r="XK26" s="346"/>
      <c r="XL26" s="346"/>
      <c r="XM26" s="346"/>
      <c r="XN26" s="346"/>
      <c r="XO26" s="346"/>
      <c r="XP26" s="346"/>
      <c r="XQ26" s="346"/>
      <c r="XR26" s="346"/>
      <c r="XS26" s="346"/>
      <c r="XT26" s="346"/>
      <c r="XU26" s="346"/>
      <c r="XV26" s="346"/>
      <c r="XW26" s="346"/>
      <c r="XX26" s="346"/>
      <c r="XY26" s="346"/>
      <c r="XZ26" s="346"/>
      <c r="YA26" s="346"/>
      <c r="YB26" s="346"/>
      <c r="YC26" s="346"/>
      <c r="YD26" s="346"/>
      <c r="YE26" s="346"/>
      <c r="YF26" s="346"/>
      <c r="YG26" s="346"/>
      <c r="YH26" s="346"/>
      <c r="YI26" s="346"/>
      <c r="YJ26" s="346"/>
      <c r="YK26" s="346"/>
      <c r="YL26" s="346"/>
      <c r="YM26" s="346"/>
      <c r="YN26" s="346"/>
      <c r="YO26" s="346"/>
      <c r="YP26" s="346"/>
      <c r="YQ26" s="346"/>
      <c r="YR26" s="346"/>
      <c r="YS26" s="346"/>
      <c r="YT26" s="346"/>
      <c r="YU26" s="346"/>
      <c r="YV26" s="346"/>
      <c r="YW26" s="346"/>
      <c r="YX26" s="346"/>
    </row>
    <row r="27" spans="1:674" s="118" customFormat="1" ht="11.25" customHeight="1" x14ac:dyDescent="0.2">
      <c r="A27" s="408"/>
      <c r="B27" s="354" t="s">
        <v>130</v>
      </c>
      <c r="C27" s="352">
        <v>0.76373000000000002</v>
      </c>
      <c r="D27" s="352">
        <v>0.78394000000000008</v>
      </c>
      <c r="E27" s="352">
        <v>0.76671999999999996</v>
      </c>
      <c r="F27" s="352">
        <v>0.76168999999999998</v>
      </c>
      <c r="G27" s="352">
        <v>0.77982699999999994</v>
      </c>
      <c r="H27" s="352">
        <v>0.77988900000000005</v>
      </c>
      <c r="I27" s="352">
        <v>0.77713300000000007</v>
      </c>
      <c r="J27" s="352">
        <v>0.78078999999999998</v>
      </c>
      <c r="K27" s="352">
        <v>0.80485399999999996</v>
      </c>
      <c r="L27" s="352">
        <v>0.761938</v>
      </c>
      <c r="M27" s="352">
        <v>0.76117099999999993</v>
      </c>
      <c r="N27" s="352">
        <v>0.77892799999999995</v>
      </c>
      <c r="O27" s="352">
        <v>0.79962500000000003</v>
      </c>
      <c r="P27" s="352">
        <v>0.76798199999999994</v>
      </c>
      <c r="Q27" s="352">
        <v>0.77499174999999998</v>
      </c>
      <c r="R27" s="352">
        <v>0.79619090999999997</v>
      </c>
      <c r="S27" s="352">
        <v>0.80751776000000008</v>
      </c>
      <c r="T27" s="352">
        <v>0.7765637700000001</v>
      </c>
      <c r="U27" s="352">
        <v>0.76517668000000005</v>
      </c>
      <c r="V27" s="352">
        <v>0.79345209999999999</v>
      </c>
      <c r="W27" s="352">
        <v>0.80575242999999996</v>
      </c>
      <c r="X27" s="352">
        <v>0.78076038999999997</v>
      </c>
      <c r="Y27" s="352">
        <v>0.76384003000000011</v>
      </c>
      <c r="Z27" s="352">
        <v>0.79281415</v>
      </c>
      <c r="AA27" s="352">
        <v>0.78512852</v>
      </c>
      <c r="AB27" s="352">
        <v>0.78762302000000006</v>
      </c>
      <c r="AC27" s="352">
        <v>0.77416757999999997</v>
      </c>
      <c r="AD27" s="352">
        <v>0.77843112999999997</v>
      </c>
      <c r="AE27" s="352">
        <v>0.79280415999999998</v>
      </c>
      <c r="AF27" s="352">
        <v>0.75932580999999999</v>
      </c>
      <c r="AG27" s="353"/>
      <c r="AH27" s="353"/>
      <c r="AI27" s="353"/>
      <c r="AJ27" s="353"/>
      <c r="AK27" s="353"/>
      <c r="AL27" s="353"/>
      <c r="AM27" s="353"/>
      <c r="AN27" s="353"/>
      <c r="AO27" s="353"/>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c r="HQ27" s="346"/>
      <c r="HR27" s="346"/>
      <c r="HS27" s="346"/>
      <c r="HT27" s="346"/>
      <c r="HU27" s="346"/>
      <c r="HV27" s="346"/>
      <c r="HW27" s="346"/>
      <c r="HX27" s="346"/>
      <c r="HY27" s="346"/>
      <c r="HZ27" s="346"/>
      <c r="IA27" s="346"/>
      <c r="IB27" s="346"/>
      <c r="IC27" s="346"/>
      <c r="ID27" s="346"/>
      <c r="IE27" s="346"/>
      <c r="IF27" s="346"/>
      <c r="IG27" s="346"/>
      <c r="IH27" s="346"/>
      <c r="II27" s="346"/>
      <c r="IJ27" s="346"/>
      <c r="IK27" s="346"/>
      <c r="IL27" s="346"/>
      <c r="IM27" s="346"/>
      <c r="IN27" s="346"/>
      <c r="IO27" s="346"/>
      <c r="IP27" s="346"/>
      <c r="IQ27" s="346"/>
      <c r="IR27" s="346"/>
      <c r="IS27" s="346"/>
      <c r="IT27" s="346"/>
      <c r="IU27" s="346"/>
      <c r="IV27" s="346"/>
      <c r="IW27" s="346"/>
      <c r="IX27" s="346"/>
      <c r="IY27" s="346"/>
      <c r="IZ27" s="346"/>
      <c r="JA27" s="346"/>
      <c r="JB27" s="346"/>
      <c r="JC27" s="346"/>
      <c r="JD27" s="346"/>
      <c r="JE27" s="346"/>
      <c r="JF27" s="346"/>
      <c r="JG27" s="346"/>
      <c r="JH27" s="346"/>
      <c r="JI27" s="346"/>
      <c r="JJ27" s="346"/>
      <c r="JK27" s="346"/>
      <c r="JL27" s="346"/>
      <c r="JM27" s="346"/>
      <c r="JN27" s="346"/>
      <c r="JO27" s="346"/>
      <c r="JP27" s="346"/>
      <c r="JQ27" s="346"/>
      <c r="JR27" s="346"/>
      <c r="JS27" s="346"/>
      <c r="JT27" s="346"/>
      <c r="JU27" s="346"/>
      <c r="JV27" s="346"/>
      <c r="JW27" s="346"/>
      <c r="JX27" s="346"/>
      <c r="JY27" s="346"/>
      <c r="JZ27" s="346"/>
      <c r="KA27" s="346"/>
      <c r="KB27" s="346"/>
      <c r="KC27" s="346"/>
      <c r="KD27" s="346"/>
      <c r="KE27" s="346"/>
      <c r="KF27" s="346"/>
      <c r="KG27" s="346"/>
      <c r="KH27" s="346"/>
      <c r="KI27" s="346"/>
      <c r="KJ27" s="346"/>
      <c r="KK27" s="346"/>
      <c r="KL27" s="346"/>
      <c r="KM27" s="346"/>
      <c r="KN27" s="346"/>
      <c r="KO27" s="346"/>
      <c r="KP27" s="346"/>
      <c r="KQ27" s="346"/>
      <c r="KR27" s="346"/>
      <c r="KS27" s="346"/>
      <c r="KT27" s="346"/>
      <c r="KU27" s="346"/>
      <c r="KV27" s="346"/>
      <c r="KW27" s="346"/>
      <c r="KX27" s="346"/>
      <c r="KY27" s="346"/>
      <c r="KZ27" s="346"/>
      <c r="LA27" s="346"/>
      <c r="LB27" s="346"/>
      <c r="LC27" s="346"/>
      <c r="LD27" s="346"/>
      <c r="LE27" s="346"/>
      <c r="LF27" s="346"/>
      <c r="LG27" s="346"/>
      <c r="LH27" s="346"/>
      <c r="LI27" s="346"/>
      <c r="LJ27" s="346"/>
      <c r="LK27" s="346"/>
      <c r="LL27" s="346"/>
      <c r="LM27" s="346"/>
      <c r="LN27" s="346"/>
      <c r="LO27" s="346"/>
      <c r="LP27" s="346"/>
      <c r="LQ27" s="346"/>
      <c r="LR27" s="346"/>
      <c r="LS27" s="346"/>
      <c r="LT27" s="346"/>
      <c r="LU27" s="346"/>
      <c r="LV27" s="346"/>
      <c r="LW27" s="346"/>
      <c r="LX27" s="346"/>
      <c r="LY27" s="346"/>
      <c r="LZ27" s="346"/>
      <c r="MA27" s="346"/>
      <c r="MB27" s="346"/>
      <c r="MC27" s="346"/>
      <c r="MD27" s="346"/>
      <c r="ME27" s="346"/>
      <c r="MF27" s="346"/>
      <c r="MG27" s="346"/>
      <c r="MH27" s="346"/>
      <c r="MI27" s="346"/>
      <c r="MJ27" s="346"/>
      <c r="MK27" s="346"/>
      <c r="ML27" s="346"/>
      <c r="MM27" s="346"/>
      <c r="MN27" s="346"/>
      <c r="MO27" s="346"/>
      <c r="MP27" s="346"/>
      <c r="MQ27" s="346"/>
      <c r="MR27" s="346"/>
      <c r="MS27" s="346"/>
      <c r="MT27" s="346"/>
      <c r="MU27" s="346"/>
      <c r="MV27" s="346"/>
      <c r="MW27" s="346"/>
      <c r="MX27" s="346"/>
      <c r="MY27" s="346"/>
      <c r="MZ27" s="346"/>
      <c r="NA27" s="346"/>
      <c r="NB27" s="346"/>
      <c r="NC27" s="346"/>
      <c r="ND27" s="346"/>
      <c r="NE27" s="346"/>
      <c r="NF27" s="346"/>
      <c r="NG27" s="346"/>
      <c r="NH27" s="346"/>
      <c r="NI27" s="346"/>
      <c r="NJ27" s="346"/>
      <c r="NK27" s="346"/>
      <c r="NL27" s="346"/>
      <c r="NM27" s="346"/>
      <c r="NN27" s="346"/>
      <c r="NO27" s="346"/>
      <c r="NP27" s="346"/>
      <c r="NQ27" s="346"/>
      <c r="NR27" s="346"/>
      <c r="NS27" s="346"/>
      <c r="NT27" s="346"/>
      <c r="NU27" s="346"/>
      <c r="NV27" s="346"/>
      <c r="NW27" s="346"/>
      <c r="NX27" s="346"/>
      <c r="NY27" s="346"/>
      <c r="NZ27" s="346"/>
      <c r="OA27" s="346"/>
      <c r="OB27" s="346"/>
      <c r="OC27" s="346"/>
      <c r="OD27" s="346"/>
      <c r="OE27" s="346"/>
      <c r="OF27" s="346"/>
      <c r="OG27" s="346"/>
      <c r="OH27" s="346"/>
      <c r="OI27" s="346"/>
      <c r="OJ27" s="346"/>
      <c r="OK27" s="346"/>
      <c r="OL27" s="346"/>
      <c r="OM27" s="346"/>
      <c r="ON27" s="346"/>
      <c r="OO27" s="346"/>
      <c r="OP27" s="346"/>
      <c r="OQ27" s="346"/>
      <c r="OR27" s="346"/>
      <c r="OS27" s="346"/>
      <c r="OT27" s="346"/>
      <c r="OU27" s="346"/>
      <c r="OV27" s="346"/>
      <c r="OW27" s="346"/>
      <c r="OX27" s="346"/>
      <c r="OY27" s="346"/>
      <c r="OZ27" s="346"/>
      <c r="PA27" s="346"/>
      <c r="PB27" s="346"/>
      <c r="PC27" s="346"/>
      <c r="PD27" s="346"/>
      <c r="PE27" s="346"/>
      <c r="PF27" s="346"/>
      <c r="PG27" s="346"/>
      <c r="PH27" s="346"/>
      <c r="PI27" s="346"/>
      <c r="PJ27" s="346"/>
      <c r="PK27" s="346"/>
      <c r="PL27" s="346"/>
      <c r="PM27" s="346"/>
      <c r="PN27" s="346"/>
      <c r="PO27" s="346"/>
      <c r="PP27" s="346"/>
      <c r="PQ27" s="346"/>
      <c r="PR27" s="346"/>
      <c r="PS27" s="346"/>
      <c r="PT27" s="346"/>
      <c r="PU27" s="346"/>
      <c r="PV27" s="346"/>
      <c r="PW27" s="346"/>
      <c r="PX27" s="346"/>
      <c r="PY27" s="346"/>
      <c r="PZ27" s="346"/>
      <c r="QA27" s="346"/>
      <c r="QB27" s="346"/>
      <c r="QC27" s="346"/>
      <c r="QD27" s="346"/>
      <c r="QE27" s="346"/>
      <c r="QF27" s="346"/>
      <c r="QG27" s="346"/>
      <c r="QH27" s="346"/>
      <c r="QI27" s="346"/>
      <c r="QJ27" s="346"/>
      <c r="QK27" s="346"/>
      <c r="QL27" s="346"/>
      <c r="QM27" s="346"/>
      <c r="QN27" s="346"/>
      <c r="QO27" s="346"/>
      <c r="QP27" s="346"/>
      <c r="QQ27" s="346"/>
      <c r="QR27" s="346"/>
      <c r="QS27" s="346"/>
      <c r="QT27" s="346"/>
      <c r="QU27" s="346"/>
      <c r="QV27" s="346"/>
      <c r="QW27" s="346"/>
      <c r="QX27" s="346"/>
      <c r="QY27" s="346"/>
      <c r="QZ27" s="346"/>
      <c r="RA27" s="346"/>
      <c r="RB27" s="346"/>
      <c r="RC27" s="346"/>
      <c r="RD27" s="346"/>
      <c r="RE27" s="346"/>
      <c r="RF27" s="346"/>
      <c r="RG27" s="346"/>
      <c r="RH27" s="346"/>
      <c r="RI27" s="346"/>
      <c r="RJ27" s="346"/>
      <c r="RK27" s="346"/>
      <c r="RL27" s="346"/>
      <c r="RM27" s="346"/>
      <c r="RN27" s="346"/>
      <c r="RO27" s="346"/>
      <c r="RP27" s="346"/>
      <c r="RQ27" s="346"/>
      <c r="RR27" s="346"/>
      <c r="RS27" s="346"/>
      <c r="RT27" s="346"/>
      <c r="RU27" s="346"/>
      <c r="RV27" s="346"/>
      <c r="RW27" s="346"/>
      <c r="RX27" s="346"/>
      <c r="RY27" s="346"/>
      <c r="RZ27" s="346"/>
      <c r="SA27" s="346"/>
      <c r="SB27" s="346"/>
      <c r="SC27" s="346"/>
      <c r="SD27" s="346"/>
      <c r="SE27" s="346"/>
      <c r="SF27" s="346"/>
      <c r="SG27" s="346"/>
      <c r="SH27" s="346"/>
      <c r="SI27" s="346"/>
      <c r="SJ27" s="346"/>
      <c r="SK27" s="346"/>
      <c r="SL27" s="346"/>
      <c r="SM27" s="346"/>
      <c r="SN27" s="346"/>
      <c r="SO27" s="346"/>
      <c r="SP27" s="346"/>
      <c r="SQ27" s="346"/>
      <c r="SR27" s="346"/>
      <c r="SS27" s="346"/>
      <c r="ST27" s="346"/>
      <c r="SU27" s="346"/>
      <c r="SV27" s="346"/>
      <c r="SW27" s="346"/>
      <c r="SX27" s="346"/>
      <c r="SY27" s="346"/>
      <c r="SZ27" s="346"/>
      <c r="TA27" s="346"/>
      <c r="TB27" s="346"/>
      <c r="TC27" s="346"/>
      <c r="TD27" s="346"/>
      <c r="TE27" s="346"/>
      <c r="TF27" s="346"/>
      <c r="TG27" s="346"/>
      <c r="TH27" s="346"/>
      <c r="TI27" s="346"/>
      <c r="TJ27" s="346"/>
      <c r="TK27" s="346"/>
      <c r="TL27" s="346"/>
      <c r="TM27" s="346"/>
      <c r="TN27" s="346"/>
      <c r="TO27" s="346"/>
      <c r="TP27" s="346"/>
      <c r="TQ27" s="346"/>
      <c r="TR27" s="346"/>
      <c r="TS27" s="346"/>
      <c r="TT27" s="346"/>
      <c r="TU27" s="346"/>
      <c r="TV27" s="346"/>
      <c r="TW27" s="346"/>
      <c r="TX27" s="346"/>
      <c r="TY27" s="346"/>
      <c r="TZ27" s="346"/>
      <c r="UA27" s="346"/>
      <c r="UB27" s="346"/>
      <c r="UC27" s="346"/>
      <c r="UD27" s="346"/>
      <c r="UE27" s="346"/>
      <c r="UF27" s="346"/>
      <c r="UG27" s="346"/>
      <c r="UH27" s="346"/>
      <c r="UI27" s="346"/>
      <c r="UJ27" s="346"/>
      <c r="UK27" s="346"/>
      <c r="UL27" s="346"/>
      <c r="UM27" s="346"/>
      <c r="UN27" s="346"/>
      <c r="UO27" s="346"/>
      <c r="UP27" s="346"/>
      <c r="UQ27" s="346"/>
      <c r="UR27" s="346"/>
      <c r="US27" s="346"/>
      <c r="UT27" s="346"/>
      <c r="UU27" s="346"/>
      <c r="UV27" s="346"/>
      <c r="UW27" s="346"/>
      <c r="UX27" s="346"/>
      <c r="UY27" s="346"/>
      <c r="UZ27" s="346"/>
      <c r="VA27" s="346"/>
      <c r="VB27" s="346"/>
      <c r="VC27" s="346"/>
      <c r="VD27" s="346"/>
      <c r="VE27" s="346"/>
      <c r="VF27" s="346"/>
      <c r="VG27" s="346"/>
      <c r="VH27" s="346"/>
      <c r="VI27" s="346"/>
      <c r="VJ27" s="346"/>
      <c r="VK27" s="346"/>
      <c r="VL27" s="346"/>
      <c r="VM27" s="346"/>
      <c r="VN27" s="346"/>
      <c r="VO27" s="346"/>
      <c r="VP27" s="346"/>
      <c r="VQ27" s="346"/>
      <c r="VR27" s="346"/>
      <c r="VS27" s="346"/>
      <c r="VT27" s="346"/>
      <c r="VU27" s="346"/>
      <c r="VV27" s="346"/>
      <c r="VW27" s="346"/>
      <c r="VX27" s="346"/>
      <c r="VY27" s="346"/>
      <c r="VZ27" s="346"/>
      <c r="WA27" s="346"/>
      <c r="WB27" s="346"/>
      <c r="WC27" s="346"/>
      <c r="WD27" s="346"/>
      <c r="WE27" s="346"/>
      <c r="WF27" s="346"/>
      <c r="WG27" s="346"/>
      <c r="WH27" s="346"/>
      <c r="WI27" s="346"/>
      <c r="WJ27" s="346"/>
      <c r="WK27" s="346"/>
      <c r="WL27" s="346"/>
      <c r="WM27" s="346"/>
      <c r="WN27" s="346"/>
      <c r="WO27" s="346"/>
      <c r="WP27" s="346"/>
      <c r="WQ27" s="346"/>
      <c r="WR27" s="346"/>
      <c r="WS27" s="346"/>
      <c r="WT27" s="346"/>
      <c r="WU27" s="346"/>
      <c r="WV27" s="346"/>
      <c r="WW27" s="346"/>
      <c r="WX27" s="346"/>
      <c r="WY27" s="346"/>
      <c r="WZ27" s="346"/>
      <c r="XA27" s="346"/>
      <c r="XB27" s="346"/>
      <c r="XC27" s="346"/>
      <c r="XD27" s="346"/>
      <c r="XE27" s="346"/>
      <c r="XF27" s="346"/>
      <c r="XG27" s="346"/>
      <c r="XH27" s="346"/>
      <c r="XI27" s="346"/>
      <c r="XJ27" s="346"/>
      <c r="XK27" s="346"/>
      <c r="XL27" s="346"/>
      <c r="XM27" s="346"/>
      <c r="XN27" s="346"/>
      <c r="XO27" s="346"/>
      <c r="XP27" s="346"/>
      <c r="XQ27" s="346"/>
      <c r="XR27" s="346"/>
      <c r="XS27" s="346"/>
      <c r="XT27" s="346"/>
      <c r="XU27" s="346"/>
      <c r="XV27" s="346"/>
      <c r="XW27" s="346"/>
      <c r="XX27" s="346"/>
      <c r="XY27" s="346"/>
      <c r="XZ27" s="346"/>
      <c r="YA27" s="346"/>
      <c r="YB27" s="346"/>
      <c r="YC27" s="346"/>
      <c r="YD27" s="346"/>
      <c r="YE27" s="346"/>
      <c r="YF27" s="346"/>
      <c r="YG27" s="346"/>
      <c r="YH27" s="346"/>
      <c r="YI27" s="346"/>
      <c r="YJ27" s="346"/>
      <c r="YK27" s="346"/>
      <c r="YL27" s="346"/>
      <c r="YM27" s="346"/>
      <c r="YN27" s="346"/>
      <c r="YO27" s="346"/>
      <c r="YP27" s="346"/>
      <c r="YQ27" s="346"/>
      <c r="YR27" s="346"/>
      <c r="YS27" s="346"/>
      <c r="YT27" s="346"/>
      <c r="YU27" s="346"/>
      <c r="YV27" s="346"/>
      <c r="YW27" s="346"/>
      <c r="YX27" s="346"/>
    </row>
    <row r="28" spans="1:674" s="263" customFormat="1" ht="22.5" customHeight="1" x14ac:dyDescent="0.2">
      <c r="A28" s="406" t="s">
        <v>56</v>
      </c>
      <c r="B28" s="347" t="s">
        <v>125</v>
      </c>
      <c r="C28" s="348">
        <v>0.19600000000000001</v>
      </c>
      <c r="D28" s="348">
        <v>0.20399999999999999</v>
      </c>
      <c r="E28" s="348">
        <v>0.2</v>
      </c>
      <c r="F28" s="348">
        <v>0.60299999999999998</v>
      </c>
      <c r="G28" s="348">
        <v>0.38800000000000001</v>
      </c>
      <c r="H28" s="348">
        <v>0.33329999999999999</v>
      </c>
      <c r="I28" s="348">
        <v>0.29260000000000003</v>
      </c>
      <c r="J28" s="348">
        <v>0.2351</v>
      </c>
      <c r="K28" s="348">
        <v>0.22059999999999999</v>
      </c>
      <c r="L28" s="348">
        <v>0.18</v>
      </c>
      <c r="M28" s="348">
        <v>0.18659999999999999</v>
      </c>
      <c r="N28" s="348">
        <v>0.2591</v>
      </c>
      <c r="O28" s="348">
        <v>0.2185</v>
      </c>
      <c r="P28" s="348">
        <v>0.21579999999999999</v>
      </c>
      <c r="Q28" s="348">
        <v>0.19870299999999999</v>
      </c>
      <c r="R28" s="348">
        <v>6.0822000000000001E-2</v>
      </c>
      <c r="S28" s="348">
        <v>0.10269</v>
      </c>
      <c r="T28" s="348">
        <v>0.11203399999999999</v>
      </c>
      <c r="U28" s="348">
        <v>0.108482</v>
      </c>
      <c r="V28" s="348">
        <v>0.15381600000000001</v>
      </c>
      <c r="W28" s="348">
        <v>0.19070899999999999</v>
      </c>
      <c r="X28" s="348">
        <v>0.16477600000000001</v>
      </c>
      <c r="Y28" s="348">
        <v>0.17032900000000001</v>
      </c>
      <c r="Z28" s="348">
        <v>0.18031800000000001</v>
      </c>
      <c r="AA28" s="348">
        <v>0.18448000000000001</v>
      </c>
      <c r="AB28" s="348">
        <v>0.180867</v>
      </c>
      <c r="AC28" s="348">
        <v>0.20221600000000001</v>
      </c>
      <c r="AD28" s="348">
        <v>0.25558399999999998</v>
      </c>
      <c r="AE28" s="348">
        <v>0.28481699999999999</v>
      </c>
      <c r="AF28" s="348">
        <v>0.26384200000000002</v>
      </c>
      <c r="AG28" s="350"/>
      <c r="AH28" s="350"/>
      <c r="AI28" s="350"/>
      <c r="AJ28" s="350"/>
      <c r="AK28" s="350"/>
      <c r="AL28" s="350"/>
      <c r="AM28" s="350"/>
      <c r="AN28" s="350"/>
      <c r="AO28" s="350"/>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c r="HQ28" s="346"/>
      <c r="HR28" s="346"/>
      <c r="HS28" s="346"/>
      <c r="HT28" s="346"/>
      <c r="HU28" s="346"/>
      <c r="HV28" s="346"/>
      <c r="HW28" s="346"/>
      <c r="HX28" s="346"/>
      <c r="HY28" s="346"/>
      <c r="HZ28" s="346"/>
      <c r="IA28" s="346"/>
      <c r="IB28" s="346"/>
      <c r="IC28" s="346"/>
      <c r="ID28" s="346"/>
      <c r="IE28" s="346"/>
      <c r="IF28" s="346"/>
      <c r="IG28" s="346"/>
      <c r="IH28" s="346"/>
      <c r="II28" s="346"/>
      <c r="IJ28" s="346"/>
      <c r="IK28" s="346"/>
      <c r="IL28" s="346"/>
      <c r="IM28" s="346"/>
      <c r="IN28" s="346"/>
      <c r="IO28" s="346"/>
      <c r="IP28" s="346"/>
      <c r="IQ28" s="346"/>
      <c r="IR28" s="346"/>
      <c r="IS28" s="346"/>
      <c r="IT28" s="346"/>
      <c r="IU28" s="346"/>
      <c r="IV28" s="346"/>
      <c r="IW28" s="346"/>
      <c r="IX28" s="346"/>
      <c r="IY28" s="346"/>
      <c r="IZ28" s="346"/>
      <c r="JA28" s="346"/>
      <c r="JB28" s="346"/>
      <c r="JC28" s="346"/>
      <c r="JD28" s="346"/>
      <c r="JE28" s="346"/>
      <c r="JF28" s="346"/>
      <c r="JG28" s="346"/>
      <c r="JH28" s="346"/>
      <c r="JI28" s="346"/>
      <c r="JJ28" s="346"/>
      <c r="JK28" s="346"/>
      <c r="JL28" s="346"/>
      <c r="JM28" s="346"/>
      <c r="JN28" s="346"/>
      <c r="JO28" s="346"/>
      <c r="JP28" s="346"/>
      <c r="JQ28" s="346"/>
      <c r="JR28" s="346"/>
      <c r="JS28" s="346"/>
      <c r="JT28" s="346"/>
      <c r="JU28" s="346"/>
      <c r="JV28" s="346"/>
      <c r="JW28" s="346"/>
      <c r="JX28" s="346"/>
      <c r="JY28" s="346"/>
      <c r="JZ28" s="346"/>
      <c r="KA28" s="346"/>
      <c r="KB28" s="346"/>
      <c r="KC28" s="346"/>
      <c r="KD28" s="346"/>
      <c r="KE28" s="346"/>
      <c r="KF28" s="346"/>
      <c r="KG28" s="346"/>
      <c r="KH28" s="346"/>
      <c r="KI28" s="346"/>
      <c r="KJ28" s="346"/>
      <c r="KK28" s="346"/>
      <c r="KL28" s="346"/>
      <c r="KM28" s="346"/>
      <c r="KN28" s="346"/>
      <c r="KO28" s="346"/>
      <c r="KP28" s="346"/>
      <c r="KQ28" s="346"/>
      <c r="KR28" s="346"/>
      <c r="KS28" s="346"/>
      <c r="KT28" s="346"/>
      <c r="KU28" s="346"/>
      <c r="KV28" s="346"/>
      <c r="KW28" s="346"/>
      <c r="KX28" s="346"/>
      <c r="KY28" s="346"/>
      <c r="KZ28" s="346"/>
      <c r="LA28" s="346"/>
      <c r="LB28" s="346"/>
      <c r="LC28" s="346"/>
      <c r="LD28" s="346"/>
      <c r="LE28" s="346"/>
      <c r="LF28" s="346"/>
      <c r="LG28" s="346"/>
      <c r="LH28" s="346"/>
      <c r="LI28" s="346"/>
      <c r="LJ28" s="346"/>
      <c r="LK28" s="346"/>
      <c r="LL28" s="346"/>
      <c r="LM28" s="346"/>
      <c r="LN28" s="346"/>
      <c r="LO28" s="346"/>
      <c r="LP28" s="346"/>
      <c r="LQ28" s="346"/>
      <c r="LR28" s="346"/>
      <c r="LS28" s="346"/>
      <c r="LT28" s="346"/>
      <c r="LU28" s="346"/>
      <c r="LV28" s="346"/>
      <c r="LW28" s="346"/>
      <c r="LX28" s="346"/>
      <c r="LY28" s="346"/>
      <c r="LZ28" s="346"/>
      <c r="MA28" s="346"/>
      <c r="MB28" s="346"/>
      <c r="MC28" s="346"/>
      <c r="MD28" s="346"/>
      <c r="ME28" s="346"/>
      <c r="MF28" s="346"/>
      <c r="MG28" s="346"/>
      <c r="MH28" s="346"/>
      <c r="MI28" s="346"/>
      <c r="MJ28" s="346"/>
      <c r="MK28" s="346"/>
      <c r="ML28" s="346"/>
      <c r="MM28" s="346"/>
      <c r="MN28" s="346"/>
      <c r="MO28" s="346"/>
      <c r="MP28" s="346"/>
      <c r="MQ28" s="346"/>
      <c r="MR28" s="346"/>
      <c r="MS28" s="346"/>
      <c r="MT28" s="346"/>
      <c r="MU28" s="346"/>
      <c r="MV28" s="346"/>
      <c r="MW28" s="346"/>
      <c r="MX28" s="346"/>
      <c r="MY28" s="346"/>
      <c r="MZ28" s="346"/>
      <c r="NA28" s="346"/>
      <c r="NB28" s="346"/>
      <c r="NC28" s="346"/>
      <c r="ND28" s="346"/>
      <c r="NE28" s="346"/>
      <c r="NF28" s="346"/>
      <c r="NG28" s="346"/>
      <c r="NH28" s="346"/>
      <c r="NI28" s="346"/>
      <c r="NJ28" s="346"/>
      <c r="NK28" s="346"/>
      <c r="NL28" s="346"/>
      <c r="NM28" s="346"/>
      <c r="NN28" s="346"/>
      <c r="NO28" s="346"/>
      <c r="NP28" s="346"/>
      <c r="NQ28" s="346"/>
      <c r="NR28" s="346"/>
      <c r="NS28" s="346"/>
      <c r="NT28" s="346"/>
      <c r="NU28" s="346"/>
      <c r="NV28" s="346"/>
      <c r="NW28" s="346"/>
      <c r="NX28" s="346"/>
      <c r="NY28" s="346"/>
      <c r="NZ28" s="346"/>
      <c r="OA28" s="346"/>
      <c r="OB28" s="346"/>
      <c r="OC28" s="346"/>
      <c r="OD28" s="346"/>
      <c r="OE28" s="346"/>
      <c r="OF28" s="346"/>
      <c r="OG28" s="346"/>
      <c r="OH28" s="346"/>
      <c r="OI28" s="346"/>
      <c r="OJ28" s="346"/>
      <c r="OK28" s="346"/>
      <c r="OL28" s="346"/>
      <c r="OM28" s="346"/>
      <c r="ON28" s="346"/>
      <c r="OO28" s="346"/>
      <c r="OP28" s="346"/>
      <c r="OQ28" s="346"/>
      <c r="OR28" s="346"/>
      <c r="OS28" s="346"/>
      <c r="OT28" s="346"/>
      <c r="OU28" s="346"/>
      <c r="OV28" s="346"/>
      <c r="OW28" s="346"/>
      <c r="OX28" s="346"/>
      <c r="OY28" s="346"/>
      <c r="OZ28" s="346"/>
      <c r="PA28" s="346"/>
      <c r="PB28" s="346"/>
      <c r="PC28" s="346"/>
      <c r="PD28" s="346"/>
      <c r="PE28" s="346"/>
      <c r="PF28" s="346"/>
      <c r="PG28" s="346"/>
      <c r="PH28" s="346"/>
      <c r="PI28" s="346"/>
      <c r="PJ28" s="346"/>
      <c r="PK28" s="346"/>
      <c r="PL28" s="346"/>
      <c r="PM28" s="346"/>
      <c r="PN28" s="346"/>
      <c r="PO28" s="346"/>
      <c r="PP28" s="346"/>
      <c r="PQ28" s="346"/>
      <c r="PR28" s="346"/>
      <c r="PS28" s="346"/>
      <c r="PT28" s="346"/>
      <c r="PU28" s="346"/>
      <c r="PV28" s="346"/>
      <c r="PW28" s="346"/>
      <c r="PX28" s="346"/>
      <c r="PY28" s="346"/>
      <c r="PZ28" s="346"/>
      <c r="QA28" s="346"/>
      <c r="QB28" s="346"/>
      <c r="QC28" s="346"/>
      <c r="QD28" s="346"/>
      <c r="QE28" s="346"/>
      <c r="QF28" s="346"/>
      <c r="QG28" s="346"/>
      <c r="QH28" s="346"/>
      <c r="QI28" s="346"/>
      <c r="QJ28" s="346"/>
      <c r="QK28" s="346"/>
      <c r="QL28" s="346"/>
      <c r="QM28" s="346"/>
      <c r="QN28" s="346"/>
      <c r="QO28" s="346"/>
      <c r="QP28" s="346"/>
      <c r="QQ28" s="346"/>
      <c r="QR28" s="346"/>
      <c r="QS28" s="346"/>
      <c r="QT28" s="346"/>
      <c r="QU28" s="346"/>
      <c r="QV28" s="346"/>
      <c r="QW28" s="346"/>
      <c r="QX28" s="346"/>
      <c r="QY28" s="346"/>
      <c r="QZ28" s="346"/>
      <c r="RA28" s="346"/>
      <c r="RB28" s="346"/>
      <c r="RC28" s="346"/>
      <c r="RD28" s="346"/>
      <c r="RE28" s="346"/>
      <c r="RF28" s="346"/>
      <c r="RG28" s="346"/>
      <c r="RH28" s="346"/>
      <c r="RI28" s="346"/>
      <c r="RJ28" s="346"/>
      <c r="RK28" s="346"/>
      <c r="RL28" s="346"/>
      <c r="RM28" s="346"/>
      <c r="RN28" s="346"/>
      <c r="RO28" s="346"/>
      <c r="RP28" s="346"/>
      <c r="RQ28" s="346"/>
      <c r="RR28" s="346"/>
      <c r="RS28" s="346"/>
      <c r="RT28" s="346"/>
      <c r="RU28" s="346"/>
      <c r="RV28" s="346"/>
      <c r="RW28" s="346"/>
      <c r="RX28" s="346"/>
      <c r="RY28" s="346"/>
      <c r="RZ28" s="346"/>
      <c r="SA28" s="346"/>
      <c r="SB28" s="346"/>
      <c r="SC28" s="346"/>
      <c r="SD28" s="346"/>
      <c r="SE28" s="346"/>
      <c r="SF28" s="346"/>
      <c r="SG28" s="346"/>
      <c r="SH28" s="346"/>
      <c r="SI28" s="346"/>
      <c r="SJ28" s="346"/>
      <c r="SK28" s="346"/>
      <c r="SL28" s="346"/>
      <c r="SM28" s="346"/>
      <c r="SN28" s="346"/>
      <c r="SO28" s="346"/>
      <c r="SP28" s="346"/>
      <c r="SQ28" s="346"/>
      <c r="SR28" s="346"/>
      <c r="SS28" s="346"/>
      <c r="ST28" s="346"/>
      <c r="SU28" s="346"/>
      <c r="SV28" s="346"/>
      <c r="SW28" s="346"/>
      <c r="SX28" s="346"/>
      <c r="SY28" s="346"/>
      <c r="SZ28" s="346"/>
      <c r="TA28" s="346"/>
      <c r="TB28" s="346"/>
      <c r="TC28" s="346"/>
      <c r="TD28" s="346"/>
      <c r="TE28" s="346"/>
      <c r="TF28" s="346"/>
      <c r="TG28" s="346"/>
      <c r="TH28" s="346"/>
      <c r="TI28" s="346"/>
      <c r="TJ28" s="346"/>
      <c r="TK28" s="346"/>
      <c r="TL28" s="346"/>
      <c r="TM28" s="346"/>
      <c r="TN28" s="346"/>
      <c r="TO28" s="346"/>
      <c r="TP28" s="346"/>
      <c r="TQ28" s="346"/>
      <c r="TR28" s="346"/>
      <c r="TS28" s="346"/>
      <c r="TT28" s="346"/>
      <c r="TU28" s="346"/>
      <c r="TV28" s="346"/>
      <c r="TW28" s="346"/>
      <c r="TX28" s="346"/>
      <c r="TY28" s="346"/>
      <c r="TZ28" s="346"/>
      <c r="UA28" s="346"/>
      <c r="UB28" s="346"/>
      <c r="UC28" s="346"/>
      <c r="UD28" s="346"/>
      <c r="UE28" s="346"/>
      <c r="UF28" s="346"/>
      <c r="UG28" s="346"/>
      <c r="UH28" s="346"/>
      <c r="UI28" s="346"/>
      <c r="UJ28" s="346"/>
      <c r="UK28" s="346"/>
      <c r="UL28" s="346"/>
      <c r="UM28" s="346"/>
      <c r="UN28" s="346"/>
      <c r="UO28" s="346"/>
      <c r="UP28" s="346"/>
      <c r="UQ28" s="346"/>
      <c r="UR28" s="346"/>
      <c r="US28" s="346"/>
      <c r="UT28" s="346"/>
      <c r="UU28" s="346"/>
      <c r="UV28" s="346"/>
      <c r="UW28" s="346"/>
      <c r="UX28" s="346"/>
      <c r="UY28" s="346"/>
      <c r="UZ28" s="346"/>
      <c r="VA28" s="346"/>
      <c r="VB28" s="346"/>
      <c r="VC28" s="346"/>
      <c r="VD28" s="346"/>
      <c r="VE28" s="346"/>
      <c r="VF28" s="346"/>
      <c r="VG28" s="346"/>
      <c r="VH28" s="346"/>
      <c r="VI28" s="346"/>
      <c r="VJ28" s="346"/>
      <c r="VK28" s="346"/>
      <c r="VL28" s="346"/>
      <c r="VM28" s="346"/>
      <c r="VN28" s="346"/>
      <c r="VO28" s="346"/>
      <c r="VP28" s="346"/>
      <c r="VQ28" s="346"/>
      <c r="VR28" s="346"/>
      <c r="VS28" s="346"/>
      <c r="VT28" s="346"/>
      <c r="VU28" s="346"/>
      <c r="VV28" s="346"/>
      <c r="VW28" s="346"/>
      <c r="VX28" s="346"/>
      <c r="VY28" s="346"/>
      <c r="VZ28" s="346"/>
      <c r="WA28" s="346"/>
      <c r="WB28" s="346"/>
      <c r="WC28" s="346"/>
      <c r="WD28" s="346"/>
      <c r="WE28" s="346"/>
      <c r="WF28" s="346"/>
      <c r="WG28" s="346"/>
      <c r="WH28" s="346"/>
      <c r="WI28" s="346"/>
      <c r="WJ28" s="346"/>
      <c r="WK28" s="346"/>
      <c r="WL28" s="346"/>
      <c r="WM28" s="346"/>
      <c r="WN28" s="346"/>
      <c r="WO28" s="346"/>
      <c r="WP28" s="346"/>
      <c r="WQ28" s="346"/>
      <c r="WR28" s="346"/>
      <c r="WS28" s="346"/>
      <c r="WT28" s="346"/>
      <c r="WU28" s="346"/>
      <c r="WV28" s="346"/>
      <c r="WW28" s="346"/>
      <c r="WX28" s="346"/>
      <c r="WY28" s="346"/>
      <c r="WZ28" s="346"/>
      <c r="XA28" s="346"/>
      <c r="XB28" s="346"/>
      <c r="XC28" s="346"/>
      <c r="XD28" s="346"/>
      <c r="XE28" s="346"/>
      <c r="XF28" s="346"/>
      <c r="XG28" s="346"/>
      <c r="XH28" s="346"/>
      <c r="XI28" s="346"/>
      <c r="XJ28" s="346"/>
      <c r="XK28" s="346"/>
      <c r="XL28" s="346"/>
      <c r="XM28" s="346"/>
      <c r="XN28" s="346"/>
      <c r="XO28" s="346"/>
      <c r="XP28" s="346"/>
      <c r="XQ28" s="346"/>
      <c r="XR28" s="346"/>
      <c r="XS28" s="346"/>
      <c r="XT28" s="346"/>
      <c r="XU28" s="346"/>
      <c r="XV28" s="346"/>
      <c r="XW28" s="346"/>
      <c r="XX28" s="346"/>
      <c r="XY28" s="346"/>
      <c r="XZ28" s="346"/>
      <c r="YA28" s="346"/>
      <c r="YB28" s="346"/>
      <c r="YC28" s="346"/>
      <c r="YD28" s="346"/>
      <c r="YE28" s="346"/>
      <c r="YF28" s="346"/>
      <c r="YG28" s="346"/>
      <c r="YH28" s="346"/>
      <c r="YI28" s="346"/>
      <c r="YJ28" s="346"/>
      <c r="YK28" s="346"/>
      <c r="YL28" s="346"/>
      <c r="YM28" s="346"/>
      <c r="YN28" s="346"/>
      <c r="YO28" s="346"/>
      <c r="YP28" s="346"/>
      <c r="YQ28" s="346"/>
      <c r="YR28" s="346"/>
      <c r="YS28" s="346"/>
      <c r="YT28" s="346"/>
      <c r="YU28" s="346"/>
      <c r="YV28" s="346"/>
      <c r="YW28" s="346"/>
      <c r="YX28" s="346"/>
    </row>
    <row r="29" spans="1:674" s="264" customFormat="1" ht="11.25" customHeight="1" x14ac:dyDescent="0.2">
      <c r="A29" s="407"/>
      <c r="B29" s="349" t="s">
        <v>126</v>
      </c>
      <c r="C29" s="350">
        <v>2.1999999999999999E-2</v>
      </c>
      <c r="D29" s="350">
        <v>2.3E-2</v>
      </c>
      <c r="E29" s="350">
        <v>2.3E-2</v>
      </c>
      <c r="F29" s="350">
        <v>7.4999999999999997E-2</v>
      </c>
      <c r="G29" s="350">
        <v>4.9200000000000001E-2</v>
      </c>
      <c r="H29" s="350">
        <v>4.1500000000000002E-2</v>
      </c>
      <c r="I29" s="350">
        <v>3.6299999999999999E-2</v>
      </c>
      <c r="J29" s="350">
        <v>3.1099999999999999E-2</v>
      </c>
      <c r="K29" s="350">
        <v>2.8400000000000002E-2</v>
      </c>
      <c r="L29" s="350">
        <v>2.2499999999999999E-2</v>
      </c>
      <c r="M29" s="350">
        <v>2.3099999999999999E-2</v>
      </c>
      <c r="N29" s="350">
        <v>3.1699999999999999E-2</v>
      </c>
      <c r="O29" s="350">
        <v>2.5600000000000001E-2</v>
      </c>
      <c r="P29" s="350">
        <v>2.46E-2</v>
      </c>
      <c r="Q29" s="350">
        <v>2.2523000000000001E-2</v>
      </c>
      <c r="R29" s="350">
        <v>7.0410000000000004E-3</v>
      </c>
      <c r="S29" s="350">
        <v>1.1953E-2</v>
      </c>
      <c r="T29" s="350">
        <v>1.3166000000000001E-2</v>
      </c>
      <c r="U29" s="350">
        <v>1.2897E-2</v>
      </c>
      <c r="V29" s="350">
        <v>1.9087E-2</v>
      </c>
      <c r="W29" s="350">
        <v>2.3622000000000001E-2</v>
      </c>
      <c r="X29" s="350">
        <v>2.0341000000000001E-2</v>
      </c>
      <c r="Y29" s="350">
        <v>2.0788999999999998E-2</v>
      </c>
      <c r="Z29" s="350">
        <v>1.917E-2</v>
      </c>
      <c r="AA29" s="350">
        <v>1.9459000000000001E-2</v>
      </c>
      <c r="AB29" s="350">
        <v>1.8442E-2</v>
      </c>
      <c r="AC29" s="350">
        <v>2.0323000000000001E-2</v>
      </c>
      <c r="AD29" s="350">
        <v>2.5486000000000002E-2</v>
      </c>
      <c r="AE29" s="350">
        <v>2.826E-2</v>
      </c>
      <c r="AF29" s="350">
        <v>2.6136E-2</v>
      </c>
      <c r="AG29" s="350"/>
      <c r="AH29" s="350"/>
      <c r="AI29" s="350"/>
      <c r="AJ29" s="350"/>
      <c r="AK29" s="350"/>
      <c r="AL29" s="350"/>
      <c r="AM29" s="350"/>
      <c r="AN29" s="350"/>
      <c r="AO29" s="350"/>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c r="IW29" s="355"/>
      <c r="IX29" s="355"/>
      <c r="IY29" s="355"/>
      <c r="IZ29" s="355"/>
      <c r="JA29" s="355"/>
      <c r="JB29" s="355"/>
      <c r="JC29" s="355"/>
      <c r="JD29" s="355"/>
      <c r="JE29" s="355"/>
      <c r="JF29" s="355"/>
      <c r="JG29" s="355"/>
      <c r="JH29" s="355"/>
      <c r="JI29" s="355"/>
      <c r="JJ29" s="355"/>
      <c r="JK29" s="355"/>
      <c r="JL29" s="355"/>
      <c r="JM29" s="355"/>
      <c r="JN29" s="355"/>
      <c r="JO29" s="355"/>
      <c r="JP29" s="355"/>
      <c r="JQ29" s="355"/>
      <c r="JR29" s="355"/>
      <c r="JS29" s="355"/>
      <c r="JT29" s="355"/>
      <c r="JU29" s="355"/>
      <c r="JV29" s="355"/>
      <c r="JW29" s="355"/>
      <c r="JX29" s="355"/>
      <c r="JY29" s="355"/>
      <c r="JZ29" s="355"/>
      <c r="KA29" s="355"/>
      <c r="KB29" s="355"/>
      <c r="KC29" s="355"/>
      <c r="KD29" s="355"/>
      <c r="KE29" s="355"/>
      <c r="KF29" s="355"/>
      <c r="KG29" s="355"/>
      <c r="KH29" s="355"/>
      <c r="KI29" s="355"/>
      <c r="KJ29" s="355"/>
      <c r="KK29" s="355"/>
      <c r="KL29" s="355"/>
      <c r="KM29" s="355"/>
      <c r="KN29" s="355"/>
      <c r="KO29" s="355"/>
      <c r="KP29" s="355"/>
      <c r="KQ29" s="355"/>
      <c r="KR29" s="355"/>
      <c r="KS29" s="355"/>
      <c r="KT29" s="355"/>
      <c r="KU29" s="355"/>
      <c r="KV29" s="355"/>
      <c r="KW29" s="355"/>
      <c r="KX29" s="355"/>
      <c r="KY29" s="355"/>
      <c r="KZ29" s="355"/>
      <c r="LA29" s="355"/>
      <c r="LB29" s="355"/>
      <c r="LC29" s="355"/>
      <c r="LD29" s="355"/>
      <c r="LE29" s="355"/>
      <c r="LF29" s="355"/>
      <c r="LG29" s="355"/>
      <c r="LH29" s="355"/>
      <c r="LI29" s="355"/>
      <c r="LJ29" s="355"/>
      <c r="LK29" s="355"/>
      <c r="LL29" s="355"/>
      <c r="LM29" s="355"/>
      <c r="LN29" s="355"/>
      <c r="LO29" s="355"/>
      <c r="LP29" s="355"/>
      <c r="LQ29" s="355"/>
      <c r="LR29" s="355"/>
      <c r="LS29" s="355"/>
      <c r="LT29" s="355"/>
      <c r="LU29" s="355"/>
      <c r="LV29" s="355"/>
      <c r="LW29" s="355"/>
      <c r="LX29" s="355"/>
      <c r="LY29" s="355"/>
      <c r="LZ29" s="355"/>
      <c r="MA29" s="355"/>
      <c r="MB29" s="355"/>
      <c r="MC29" s="355"/>
      <c r="MD29" s="355"/>
      <c r="ME29" s="355"/>
      <c r="MF29" s="355"/>
      <c r="MG29" s="355"/>
      <c r="MH29" s="355"/>
      <c r="MI29" s="355"/>
      <c r="MJ29" s="355"/>
      <c r="MK29" s="355"/>
      <c r="ML29" s="355"/>
      <c r="MM29" s="355"/>
      <c r="MN29" s="355"/>
      <c r="MO29" s="355"/>
      <c r="MP29" s="355"/>
      <c r="MQ29" s="355"/>
      <c r="MR29" s="355"/>
      <c r="MS29" s="355"/>
      <c r="MT29" s="355"/>
      <c r="MU29" s="355"/>
      <c r="MV29" s="355"/>
      <c r="MW29" s="355"/>
      <c r="MX29" s="355"/>
      <c r="MY29" s="355"/>
      <c r="MZ29" s="355"/>
      <c r="NA29" s="355"/>
      <c r="NB29" s="355"/>
      <c r="NC29" s="355"/>
      <c r="ND29" s="355"/>
      <c r="NE29" s="355"/>
      <c r="NF29" s="355"/>
      <c r="NG29" s="355"/>
      <c r="NH29" s="355"/>
      <c r="NI29" s="355"/>
      <c r="NJ29" s="355"/>
      <c r="NK29" s="355"/>
      <c r="NL29" s="355"/>
      <c r="NM29" s="355"/>
      <c r="NN29" s="355"/>
      <c r="NO29" s="355"/>
      <c r="NP29" s="355"/>
      <c r="NQ29" s="355"/>
      <c r="NR29" s="355"/>
      <c r="NS29" s="355"/>
      <c r="NT29" s="355"/>
      <c r="NU29" s="355"/>
      <c r="NV29" s="355"/>
      <c r="NW29" s="355"/>
      <c r="NX29" s="355"/>
      <c r="NY29" s="355"/>
      <c r="NZ29" s="355"/>
      <c r="OA29" s="355"/>
      <c r="OB29" s="355"/>
      <c r="OC29" s="355"/>
      <c r="OD29" s="355"/>
      <c r="OE29" s="355"/>
      <c r="OF29" s="355"/>
      <c r="OG29" s="355"/>
      <c r="OH29" s="355"/>
      <c r="OI29" s="355"/>
      <c r="OJ29" s="355"/>
      <c r="OK29" s="355"/>
      <c r="OL29" s="355"/>
      <c r="OM29" s="355"/>
      <c r="ON29" s="355"/>
      <c r="OO29" s="355"/>
      <c r="OP29" s="355"/>
      <c r="OQ29" s="355"/>
      <c r="OR29" s="355"/>
      <c r="OS29" s="355"/>
      <c r="OT29" s="355"/>
      <c r="OU29" s="355"/>
      <c r="OV29" s="355"/>
      <c r="OW29" s="355"/>
      <c r="OX29" s="355"/>
      <c r="OY29" s="355"/>
      <c r="OZ29" s="355"/>
      <c r="PA29" s="355"/>
      <c r="PB29" s="355"/>
      <c r="PC29" s="355"/>
      <c r="PD29" s="355"/>
      <c r="PE29" s="355"/>
      <c r="PF29" s="355"/>
      <c r="PG29" s="355"/>
      <c r="PH29" s="355"/>
      <c r="PI29" s="355"/>
      <c r="PJ29" s="355"/>
      <c r="PK29" s="355"/>
      <c r="PL29" s="355"/>
      <c r="PM29" s="355"/>
      <c r="PN29" s="355"/>
      <c r="PO29" s="355"/>
      <c r="PP29" s="355"/>
      <c r="PQ29" s="355"/>
      <c r="PR29" s="355"/>
      <c r="PS29" s="355"/>
      <c r="PT29" s="355"/>
      <c r="PU29" s="355"/>
      <c r="PV29" s="355"/>
      <c r="PW29" s="355"/>
      <c r="PX29" s="355"/>
      <c r="PY29" s="355"/>
      <c r="PZ29" s="355"/>
      <c r="QA29" s="355"/>
      <c r="QB29" s="355"/>
      <c r="QC29" s="355"/>
      <c r="QD29" s="355"/>
      <c r="QE29" s="355"/>
      <c r="QF29" s="355"/>
      <c r="QG29" s="355"/>
      <c r="QH29" s="355"/>
      <c r="QI29" s="355"/>
      <c r="QJ29" s="355"/>
      <c r="QK29" s="355"/>
      <c r="QL29" s="355"/>
      <c r="QM29" s="355"/>
      <c r="QN29" s="355"/>
      <c r="QO29" s="355"/>
      <c r="QP29" s="355"/>
      <c r="QQ29" s="355"/>
      <c r="QR29" s="355"/>
      <c r="QS29" s="355"/>
      <c r="QT29" s="355"/>
      <c r="QU29" s="355"/>
      <c r="QV29" s="355"/>
      <c r="QW29" s="355"/>
      <c r="QX29" s="355"/>
      <c r="QY29" s="355"/>
      <c r="QZ29" s="355"/>
      <c r="RA29" s="355"/>
      <c r="RB29" s="355"/>
      <c r="RC29" s="355"/>
      <c r="RD29" s="355"/>
      <c r="RE29" s="355"/>
      <c r="RF29" s="355"/>
      <c r="RG29" s="355"/>
      <c r="RH29" s="355"/>
      <c r="RI29" s="355"/>
      <c r="RJ29" s="355"/>
      <c r="RK29" s="355"/>
      <c r="RL29" s="355"/>
      <c r="RM29" s="355"/>
      <c r="RN29" s="355"/>
      <c r="RO29" s="355"/>
      <c r="RP29" s="355"/>
      <c r="RQ29" s="355"/>
      <c r="RR29" s="355"/>
      <c r="RS29" s="355"/>
      <c r="RT29" s="355"/>
      <c r="RU29" s="355"/>
      <c r="RV29" s="355"/>
      <c r="RW29" s="355"/>
      <c r="RX29" s="355"/>
      <c r="RY29" s="355"/>
      <c r="RZ29" s="355"/>
      <c r="SA29" s="355"/>
      <c r="SB29" s="355"/>
      <c r="SC29" s="355"/>
      <c r="SD29" s="355"/>
      <c r="SE29" s="355"/>
      <c r="SF29" s="355"/>
      <c r="SG29" s="355"/>
      <c r="SH29" s="355"/>
      <c r="SI29" s="355"/>
      <c r="SJ29" s="355"/>
      <c r="SK29" s="355"/>
      <c r="SL29" s="355"/>
      <c r="SM29" s="355"/>
      <c r="SN29" s="355"/>
      <c r="SO29" s="355"/>
      <c r="SP29" s="355"/>
      <c r="SQ29" s="355"/>
      <c r="SR29" s="355"/>
      <c r="SS29" s="355"/>
      <c r="ST29" s="355"/>
      <c r="SU29" s="355"/>
      <c r="SV29" s="355"/>
      <c r="SW29" s="355"/>
      <c r="SX29" s="355"/>
      <c r="SY29" s="355"/>
      <c r="SZ29" s="355"/>
      <c r="TA29" s="355"/>
      <c r="TB29" s="355"/>
      <c r="TC29" s="355"/>
      <c r="TD29" s="355"/>
      <c r="TE29" s="355"/>
      <c r="TF29" s="355"/>
      <c r="TG29" s="355"/>
      <c r="TH29" s="355"/>
      <c r="TI29" s="355"/>
      <c r="TJ29" s="355"/>
      <c r="TK29" s="355"/>
      <c r="TL29" s="355"/>
      <c r="TM29" s="355"/>
      <c r="TN29" s="355"/>
      <c r="TO29" s="355"/>
      <c r="TP29" s="355"/>
      <c r="TQ29" s="355"/>
      <c r="TR29" s="355"/>
      <c r="TS29" s="355"/>
      <c r="TT29" s="355"/>
      <c r="TU29" s="355"/>
      <c r="TV29" s="355"/>
      <c r="TW29" s="355"/>
      <c r="TX29" s="355"/>
      <c r="TY29" s="355"/>
      <c r="TZ29" s="355"/>
      <c r="UA29" s="355"/>
      <c r="UB29" s="355"/>
      <c r="UC29" s="355"/>
      <c r="UD29" s="355"/>
      <c r="UE29" s="355"/>
      <c r="UF29" s="355"/>
      <c r="UG29" s="355"/>
      <c r="UH29" s="355"/>
      <c r="UI29" s="355"/>
      <c r="UJ29" s="355"/>
      <c r="UK29" s="355"/>
      <c r="UL29" s="355"/>
      <c r="UM29" s="355"/>
      <c r="UN29" s="355"/>
      <c r="UO29" s="355"/>
      <c r="UP29" s="355"/>
      <c r="UQ29" s="355"/>
      <c r="UR29" s="355"/>
      <c r="US29" s="355"/>
      <c r="UT29" s="355"/>
      <c r="UU29" s="355"/>
      <c r="UV29" s="355"/>
      <c r="UW29" s="355"/>
      <c r="UX29" s="355"/>
      <c r="UY29" s="355"/>
      <c r="UZ29" s="355"/>
      <c r="VA29" s="355"/>
      <c r="VB29" s="355"/>
      <c r="VC29" s="355"/>
      <c r="VD29" s="355"/>
      <c r="VE29" s="355"/>
      <c r="VF29" s="355"/>
      <c r="VG29" s="355"/>
      <c r="VH29" s="355"/>
      <c r="VI29" s="355"/>
      <c r="VJ29" s="355"/>
      <c r="VK29" s="355"/>
      <c r="VL29" s="355"/>
      <c r="VM29" s="355"/>
      <c r="VN29" s="355"/>
      <c r="VO29" s="355"/>
      <c r="VP29" s="355"/>
      <c r="VQ29" s="355"/>
      <c r="VR29" s="355"/>
      <c r="VS29" s="355"/>
      <c r="VT29" s="355"/>
      <c r="VU29" s="355"/>
      <c r="VV29" s="355"/>
      <c r="VW29" s="355"/>
      <c r="VX29" s="355"/>
      <c r="VY29" s="355"/>
      <c r="VZ29" s="355"/>
      <c r="WA29" s="355"/>
      <c r="WB29" s="355"/>
      <c r="WC29" s="355"/>
      <c r="WD29" s="355"/>
      <c r="WE29" s="355"/>
      <c r="WF29" s="355"/>
      <c r="WG29" s="355"/>
      <c r="WH29" s="355"/>
      <c r="WI29" s="355"/>
      <c r="WJ29" s="355"/>
      <c r="WK29" s="355"/>
      <c r="WL29" s="355"/>
      <c r="WM29" s="355"/>
      <c r="WN29" s="355"/>
      <c r="WO29" s="355"/>
      <c r="WP29" s="355"/>
      <c r="WQ29" s="355"/>
      <c r="WR29" s="355"/>
      <c r="WS29" s="355"/>
      <c r="WT29" s="355"/>
      <c r="WU29" s="355"/>
      <c r="WV29" s="355"/>
      <c r="WW29" s="355"/>
      <c r="WX29" s="355"/>
      <c r="WY29" s="355"/>
      <c r="WZ29" s="355"/>
      <c r="XA29" s="355"/>
      <c r="XB29" s="355"/>
      <c r="XC29" s="355"/>
      <c r="XD29" s="355"/>
      <c r="XE29" s="355"/>
      <c r="XF29" s="355"/>
      <c r="XG29" s="355"/>
      <c r="XH29" s="355"/>
      <c r="XI29" s="355"/>
      <c r="XJ29" s="355"/>
      <c r="XK29" s="355"/>
      <c r="XL29" s="355"/>
      <c r="XM29" s="355"/>
      <c r="XN29" s="355"/>
      <c r="XO29" s="355"/>
      <c r="XP29" s="355"/>
      <c r="XQ29" s="355"/>
      <c r="XR29" s="355"/>
      <c r="XS29" s="355"/>
      <c r="XT29" s="355"/>
      <c r="XU29" s="355"/>
      <c r="XV29" s="355"/>
      <c r="XW29" s="355"/>
      <c r="XX29" s="355"/>
      <c r="XY29" s="355"/>
      <c r="XZ29" s="355"/>
      <c r="YA29" s="355"/>
      <c r="YB29" s="355"/>
      <c r="YC29" s="355"/>
      <c r="YD29" s="355"/>
      <c r="YE29" s="355"/>
      <c r="YF29" s="355"/>
      <c r="YG29" s="355"/>
      <c r="YH29" s="355"/>
      <c r="YI29" s="355"/>
      <c r="YJ29" s="355"/>
      <c r="YK29" s="355"/>
      <c r="YL29" s="355"/>
      <c r="YM29" s="355"/>
      <c r="YN29" s="355"/>
      <c r="YO29" s="355"/>
      <c r="YP29" s="355"/>
      <c r="YQ29" s="355"/>
      <c r="YR29" s="355"/>
      <c r="YS29" s="355"/>
      <c r="YT29" s="355"/>
      <c r="YU29" s="355"/>
      <c r="YV29" s="355"/>
      <c r="YW29" s="355"/>
      <c r="YX29" s="355"/>
    </row>
    <row r="30" spans="1:674" s="118" customFormat="1" ht="11.25" customHeight="1" x14ac:dyDescent="0.2">
      <c r="A30" s="407"/>
      <c r="B30" s="349" t="s">
        <v>127</v>
      </c>
      <c r="C30" s="351">
        <v>2.7464203022557285E-2</v>
      </c>
      <c r="D30" s="351">
        <v>2.8084362078460781E-2</v>
      </c>
      <c r="E30" s="351">
        <v>2.8561456506106388E-2</v>
      </c>
      <c r="F30" s="351">
        <v>2.8853039111519409E-2</v>
      </c>
      <c r="G30" s="351">
        <v>2.8563517799868869E-2</v>
      </c>
      <c r="H30" s="351">
        <v>2.7988011537990451E-2</v>
      </c>
      <c r="I30" s="351">
        <v>2.7766138160013411E-2</v>
      </c>
      <c r="J30" s="351">
        <v>2.6100000000000002E-2</v>
      </c>
      <c r="K30" s="351">
        <v>2.64E-2</v>
      </c>
      <c r="L30" s="351">
        <v>2.6700000000000002E-2</v>
      </c>
      <c r="M30" s="351">
        <v>2.7900000000000001E-2</v>
      </c>
      <c r="N30" s="351">
        <v>2.6700000000000002E-2</v>
      </c>
      <c r="O30" s="351">
        <v>2.5999999999999999E-2</v>
      </c>
      <c r="P30" s="351">
        <v>2.5600000000000001E-2</v>
      </c>
      <c r="Q30" s="351">
        <v>2.5101999999999999E-2</v>
      </c>
      <c r="R30" s="351">
        <v>2.4122000000000001E-2</v>
      </c>
      <c r="S30" s="351">
        <v>2.4041E-2</v>
      </c>
      <c r="T30" s="351">
        <v>2.4285999999999999E-2</v>
      </c>
      <c r="U30" s="351">
        <v>2.4565E-2</v>
      </c>
      <c r="V30" s="351">
        <v>2.3109999999999999E-2</v>
      </c>
      <c r="W30" s="351">
        <v>2.4660999999999999E-2</v>
      </c>
      <c r="X30" s="351">
        <v>2.4171999999999999E-2</v>
      </c>
      <c r="Y30" s="351">
        <v>2.3792000000000001E-2</v>
      </c>
      <c r="Z30" s="351">
        <v>2.3539999999999998E-2</v>
      </c>
      <c r="AA30" s="351">
        <v>2.4199999999999999E-2</v>
      </c>
      <c r="AB30" s="351">
        <v>2.4750999999999999E-2</v>
      </c>
      <c r="AC30" s="351">
        <v>2.5781999999999999E-2</v>
      </c>
      <c r="AD30" s="351">
        <v>3.1614999999999997E-2</v>
      </c>
      <c r="AE30" s="351">
        <v>3.2251000000000002E-2</v>
      </c>
      <c r="AF30" s="351">
        <v>3.3291000000000001E-2</v>
      </c>
      <c r="AG30" s="350"/>
      <c r="AH30" s="350"/>
      <c r="AI30" s="350"/>
      <c r="AJ30" s="350"/>
      <c r="AK30" s="350"/>
      <c r="AL30" s="350"/>
      <c r="AM30" s="350"/>
      <c r="AN30" s="350"/>
      <c r="AO30" s="350"/>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c r="HQ30" s="346"/>
      <c r="HR30" s="346"/>
      <c r="HS30" s="346"/>
      <c r="HT30" s="346"/>
      <c r="HU30" s="346"/>
      <c r="HV30" s="346"/>
      <c r="HW30" s="346"/>
      <c r="HX30" s="346"/>
      <c r="HY30" s="346"/>
      <c r="HZ30" s="346"/>
      <c r="IA30" s="346"/>
      <c r="IB30" s="346"/>
      <c r="IC30" s="346"/>
      <c r="ID30" s="346"/>
      <c r="IE30" s="346"/>
      <c r="IF30" s="346"/>
      <c r="IG30" s="346"/>
      <c r="IH30" s="346"/>
      <c r="II30" s="346"/>
      <c r="IJ30" s="346"/>
      <c r="IK30" s="346"/>
      <c r="IL30" s="346"/>
      <c r="IM30" s="346"/>
      <c r="IN30" s="346"/>
      <c r="IO30" s="346"/>
      <c r="IP30" s="346"/>
      <c r="IQ30" s="346"/>
      <c r="IR30" s="346"/>
      <c r="IS30" s="346"/>
      <c r="IT30" s="346"/>
      <c r="IU30" s="346"/>
      <c r="IV30" s="346"/>
      <c r="IW30" s="346"/>
      <c r="IX30" s="346"/>
      <c r="IY30" s="346"/>
      <c r="IZ30" s="346"/>
      <c r="JA30" s="346"/>
      <c r="JB30" s="346"/>
      <c r="JC30" s="346"/>
      <c r="JD30" s="346"/>
      <c r="JE30" s="346"/>
      <c r="JF30" s="346"/>
      <c r="JG30" s="346"/>
      <c r="JH30" s="346"/>
      <c r="JI30" s="346"/>
      <c r="JJ30" s="346"/>
      <c r="JK30" s="346"/>
      <c r="JL30" s="346"/>
      <c r="JM30" s="346"/>
      <c r="JN30" s="346"/>
      <c r="JO30" s="346"/>
      <c r="JP30" s="346"/>
      <c r="JQ30" s="346"/>
      <c r="JR30" s="346"/>
      <c r="JS30" s="346"/>
      <c r="JT30" s="346"/>
      <c r="JU30" s="346"/>
      <c r="JV30" s="346"/>
      <c r="JW30" s="346"/>
      <c r="JX30" s="346"/>
      <c r="JY30" s="346"/>
      <c r="JZ30" s="346"/>
      <c r="KA30" s="346"/>
      <c r="KB30" s="346"/>
      <c r="KC30" s="346"/>
      <c r="KD30" s="346"/>
      <c r="KE30" s="346"/>
      <c r="KF30" s="346"/>
      <c r="KG30" s="346"/>
      <c r="KH30" s="346"/>
      <c r="KI30" s="346"/>
      <c r="KJ30" s="346"/>
      <c r="KK30" s="346"/>
      <c r="KL30" s="346"/>
      <c r="KM30" s="346"/>
      <c r="KN30" s="346"/>
      <c r="KO30" s="346"/>
      <c r="KP30" s="346"/>
      <c r="KQ30" s="346"/>
      <c r="KR30" s="346"/>
      <c r="KS30" s="346"/>
      <c r="KT30" s="346"/>
      <c r="KU30" s="346"/>
      <c r="KV30" s="346"/>
      <c r="KW30" s="346"/>
      <c r="KX30" s="346"/>
      <c r="KY30" s="346"/>
      <c r="KZ30" s="346"/>
      <c r="LA30" s="346"/>
      <c r="LB30" s="346"/>
      <c r="LC30" s="346"/>
      <c r="LD30" s="346"/>
      <c r="LE30" s="346"/>
      <c r="LF30" s="346"/>
      <c r="LG30" s="346"/>
      <c r="LH30" s="346"/>
      <c r="LI30" s="346"/>
      <c r="LJ30" s="346"/>
      <c r="LK30" s="346"/>
      <c r="LL30" s="346"/>
      <c r="LM30" s="346"/>
      <c r="LN30" s="346"/>
      <c r="LO30" s="346"/>
      <c r="LP30" s="346"/>
      <c r="LQ30" s="346"/>
      <c r="LR30" s="346"/>
      <c r="LS30" s="346"/>
      <c r="LT30" s="346"/>
      <c r="LU30" s="346"/>
      <c r="LV30" s="346"/>
      <c r="LW30" s="346"/>
      <c r="LX30" s="346"/>
      <c r="LY30" s="346"/>
      <c r="LZ30" s="346"/>
      <c r="MA30" s="346"/>
      <c r="MB30" s="346"/>
      <c r="MC30" s="346"/>
      <c r="MD30" s="346"/>
      <c r="ME30" s="346"/>
      <c r="MF30" s="346"/>
      <c r="MG30" s="346"/>
      <c r="MH30" s="346"/>
      <c r="MI30" s="346"/>
      <c r="MJ30" s="346"/>
      <c r="MK30" s="346"/>
      <c r="ML30" s="346"/>
      <c r="MM30" s="346"/>
      <c r="MN30" s="346"/>
      <c r="MO30" s="346"/>
      <c r="MP30" s="346"/>
      <c r="MQ30" s="346"/>
      <c r="MR30" s="346"/>
      <c r="MS30" s="346"/>
      <c r="MT30" s="346"/>
      <c r="MU30" s="346"/>
      <c r="MV30" s="346"/>
      <c r="MW30" s="346"/>
      <c r="MX30" s="346"/>
      <c r="MY30" s="346"/>
      <c r="MZ30" s="346"/>
      <c r="NA30" s="346"/>
      <c r="NB30" s="346"/>
      <c r="NC30" s="346"/>
      <c r="ND30" s="346"/>
      <c r="NE30" s="346"/>
      <c r="NF30" s="346"/>
      <c r="NG30" s="346"/>
      <c r="NH30" s="346"/>
      <c r="NI30" s="346"/>
      <c r="NJ30" s="346"/>
      <c r="NK30" s="346"/>
      <c r="NL30" s="346"/>
      <c r="NM30" s="346"/>
      <c r="NN30" s="346"/>
      <c r="NO30" s="346"/>
      <c r="NP30" s="346"/>
      <c r="NQ30" s="346"/>
      <c r="NR30" s="346"/>
      <c r="NS30" s="346"/>
      <c r="NT30" s="346"/>
      <c r="NU30" s="346"/>
      <c r="NV30" s="346"/>
      <c r="NW30" s="346"/>
      <c r="NX30" s="346"/>
      <c r="NY30" s="346"/>
      <c r="NZ30" s="346"/>
      <c r="OA30" s="346"/>
      <c r="OB30" s="346"/>
      <c r="OC30" s="346"/>
      <c r="OD30" s="346"/>
      <c r="OE30" s="346"/>
      <c r="OF30" s="346"/>
      <c r="OG30" s="346"/>
      <c r="OH30" s="346"/>
      <c r="OI30" s="346"/>
      <c r="OJ30" s="346"/>
      <c r="OK30" s="346"/>
      <c r="OL30" s="346"/>
      <c r="OM30" s="346"/>
      <c r="ON30" s="346"/>
      <c r="OO30" s="346"/>
      <c r="OP30" s="346"/>
      <c r="OQ30" s="346"/>
      <c r="OR30" s="346"/>
      <c r="OS30" s="346"/>
      <c r="OT30" s="346"/>
      <c r="OU30" s="346"/>
      <c r="OV30" s="346"/>
      <c r="OW30" s="346"/>
      <c r="OX30" s="346"/>
      <c r="OY30" s="346"/>
      <c r="OZ30" s="346"/>
      <c r="PA30" s="346"/>
      <c r="PB30" s="346"/>
      <c r="PC30" s="346"/>
      <c r="PD30" s="346"/>
      <c r="PE30" s="346"/>
      <c r="PF30" s="346"/>
      <c r="PG30" s="346"/>
      <c r="PH30" s="346"/>
      <c r="PI30" s="346"/>
      <c r="PJ30" s="346"/>
      <c r="PK30" s="346"/>
      <c r="PL30" s="346"/>
      <c r="PM30" s="346"/>
      <c r="PN30" s="346"/>
      <c r="PO30" s="346"/>
      <c r="PP30" s="346"/>
      <c r="PQ30" s="346"/>
      <c r="PR30" s="346"/>
      <c r="PS30" s="346"/>
      <c r="PT30" s="346"/>
      <c r="PU30" s="346"/>
      <c r="PV30" s="346"/>
      <c r="PW30" s="346"/>
      <c r="PX30" s="346"/>
      <c r="PY30" s="346"/>
      <c r="PZ30" s="346"/>
      <c r="QA30" s="346"/>
      <c r="QB30" s="346"/>
      <c r="QC30" s="346"/>
      <c r="QD30" s="346"/>
      <c r="QE30" s="346"/>
      <c r="QF30" s="346"/>
      <c r="QG30" s="346"/>
      <c r="QH30" s="346"/>
      <c r="QI30" s="346"/>
      <c r="QJ30" s="346"/>
      <c r="QK30" s="346"/>
      <c r="QL30" s="346"/>
      <c r="QM30" s="346"/>
      <c r="QN30" s="346"/>
      <c r="QO30" s="346"/>
      <c r="QP30" s="346"/>
      <c r="QQ30" s="346"/>
      <c r="QR30" s="346"/>
      <c r="QS30" s="346"/>
      <c r="QT30" s="346"/>
      <c r="QU30" s="346"/>
      <c r="QV30" s="346"/>
      <c r="QW30" s="346"/>
      <c r="QX30" s="346"/>
      <c r="QY30" s="346"/>
      <c r="QZ30" s="346"/>
      <c r="RA30" s="346"/>
      <c r="RB30" s="346"/>
      <c r="RC30" s="346"/>
      <c r="RD30" s="346"/>
      <c r="RE30" s="346"/>
      <c r="RF30" s="346"/>
      <c r="RG30" s="346"/>
      <c r="RH30" s="346"/>
      <c r="RI30" s="346"/>
      <c r="RJ30" s="346"/>
      <c r="RK30" s="346"/>
      <c r="RL30" s="346"/>
      <c r="RM30" s="346"/>
      <c r="RN30" s="346"/>
      <c r="RO30" s="346"/>
      <c r="RP30" s="346"/>
      <c r="RQ30" s="346"/>
      <c r="RR30" s="346"/>
      <c r="RS30" s="346"/>
      <c r="RT30" s="346"/>
      <c r="RU30" s="346"/>
      <c r="RV30" s="346"/>
      <c r="RW30" s="346"/>
      <c r="RX30" s="346"/>
      <c r="RY30" s="346"/>
      <c r="RZ30" s="346"/>
      <c r="SA30" s="346"/>
      <c r="SB30" s="346"/>
      <c r="SC30" s="346"/>
      <c r="SD30" s="346"/>
      <c r="SE30" s="346"/>
      <c r="SF30" s="346"/>
      <c r="SG30" s="346"/>
      <c r="SH30" s="346"/>
      <c r="SI30" s="346"/>
      <c r="SJ30" s="346"/>
      <c r="SK30" s="346"/>
      <c r="SL30" s="346"/>
      <c r="SM30" s="346"/>
      <c r="SN30" s="346"/>
      <c r="SO30" s="346"/>
      <c r="SP30" s="346"/>
      <c r="SQ30" s="346"/>
      <c r="SR30" s="346"/>
      <c r="SS30" s="346"/>
      <c r="ST30" s="346"/>
      <c r="SU30" s="346"/>
      <c r="SV30" s="346"/>
      <c r="SW30" s="346"/>
      <c r="SX30" s="346"/>
      <c r="SY30" s="346"/>
      <c r="SZ30" s="346"/>
      <c r="TA30" s="346"/>
      <c r="TB30" s="346"/>
      <c r="TC30" s="346"/>
      <c r="TD30" s="346"/>
      <c r="TE30" s="346"/>
      <c r="TF30" s="346"/>
      <c r="TG30" s="346"/>
      <c r="TH30" s="346"/>
      <c r="TI30" s="346"/>
      <c r="TJ30" s="346"/>
      <c r="TK30" s="346"/>
      <c r="TL30" s="346"/>
      <c r="TM30" s="346"/>
      <c r="TN30" s="346"/>
      <c r="TO30" s="346"/>
      <c r="TP30" s="346"/>
      <c r="TQ30" s="346"/>
      <c r="TR30" s="346"/>
      <c r="TS30" s="346"/>
      <c r="TT30" s="346"/>
      <c r="TU30" s="346"/>
      <c r="TV30" s="346"/>
      <c r="TW30" s="346"/>
      <c r="TX30" s="346"/>
      <c r="TY30" s="346"/>
      <c r="TZ30" s="346"/>
      <c r="UA30" s="346"/>
      <c r="UB30" s="346"/>
      <c r="UC30" s="346"/>
      <c r="UD30" s="346"/>
      <c r="UE30" s="346"/>
      <c r="UF30" s="346"/>
      <c r="UG30" s="346"/>
      <c r="UH30" s="346"/>
      <c r="UI30" s="346"/>
      <c r="UJ30" s="346"/>
      <c r="UK30" s="346"/>
      <c r="UL30" s="346"/>
      <c r="UM30" s="346"/>
      <c r="UN30" s="346"/>
      <c r="UO30" s="346"/>
      <c r="UP30" s="346"/>
      <c r="UQ30" s="346"/>
      <c r="UR30" s="346"/>
      <c r="US30" s="346"/>
      <c r="UT30" s="346"/>
      <c r="UU30" s="346"/>
      <c r="UV30" s="346"/>
      <c r="UW30" s="346"/>
      <c r="UX30" s="346"/>
      <c r="UY30" s="346"/>
      <c r="UZ30" s="346"/>
      <c r="VA30" s="346"/>
      <c r="VB30" s="346"/>
      <c r="VC30" s="346"/>
      <c r="VD30" s="346"/>
      <c r="VE30" s="346"/>
      <c r="VF30" s="346"/>
      <c r="VG30" s="346"/>
      <c r="VH30" s="346"/>
      <c r="VI30" s="346"/>
      <c r="VJ30" s="346"/>
      <c r="VK30" s="346"/>
      <c r="VL30" s="346"/>
      <c r="VM30" s="346"/>
      <c r="VN30" s="346"/>
      <c r="VO30" s="346"/>
      <c r="VP30" s="346"/>
      <c r="VQ30" s="346"/>
      <c r="VR30" s="346"/>
      <c r="VS30" s="346"/>
      <c r="VT30" s="346"/>
      <c r="VU30" s="346"/>
      <c r="VV30" s="346"/>
      <c r="VW30" s="346"/>
      <c r="VX30" s="346"/>
      <c r="VY30" s="346"/>
      <c r="VZ30" s="346"/>
      <c r="WA30" s="346"/>
      <c r="WB30" s="346"/>
      <c r="WC30" s="346"/>
      <c r="WD30" s="346"/>
      <c r="WE30" s="346"/>
      <c r="WF30" s="346"/>
      <c r="WG30" s="346"/>
      <c r="WH30" s="346"/>
      <c r="WI30" s="346"/>
      <c r="WJ30" s="346"/>
      <c r="WK30" s="346"/>
      <c r="WL30" s="346"/>
      <c r="WM30" s="346"/>
      <c r="WN30" s="346"/>
      <c r="WO30" s="346"/>
      <c r="WP30" s="346"/>
      <c r="WQ30" s="346"/>
      <c r="WR30" s="346"/>
      <c r="WS30" s="346"/>
      <c r="WT30" s="346"/>
      <c r="WU30" s="346"/>
      <c r="WV30" s="346"/>
      <c r="WW30" s="346"/>
      <c r="WX30" s="346"/>
      <c r="WY30" s="346"/>
      <c r="WZ30" s="346"/>
      <c r="XA30" s="346"/>
      <c r="XB30" s="346"/>
      <c r="XC30" s="346"/>
      <c r="XD30" s="346"/>
      <c r="XE30" s="346"/>
      <c r="XF30" s="346"/>
      <c r="XG30" s="346"/>
      <c r="XH30" s="346"/>
      <c r="XI30" s="346"/>
      <c r="XJ30" s="346"/>
      <c r="XK30" s="346"/>
      <c r="XL30" s="346"/>
      <c r="XM30" s="346"/>
      <c r="XN30" s="346"/>
      <c r="XO30" s="346"/>
      <c r="XP30" s="346"/>
      <c r="XQ30" s="346"/>
      <c r="XR30" s="346"/>
      <c r="XS30" s="346"/>
      <c r="XT30" s="346"/>
      <c r="XU30" s="346"/>
      <c r="XV30" s="346"/>
      <c r="XW30" s="346"/>
      <c r="XX30" s="346"/>
      <c r="XY30" s="346"/>
      <c r="XZ30" s="346"/>
      <c r="YA30" s="346"/>
      <c r="YB30" s="346"/>
      <c r="YC30" s="346"/>
      <c r="YD30" s="346"/>
      <c r="YE30" s="346"/>
      <c r="YF30" s="346"/>
      <c r="YG30" s="346"/>
      <c r="YH30" s="346"/>
      <c r="YI30" s="346"/>
      <c r="YJ30" s="346"/>
      <c r="YK30" s="346"/>
      <c r="YL30" s="346"/>
      <c r="YM30" s="346"/>
      <c r="YN30" s="346"/>
      <c r="YO30" s="346"/>
      <c r="YP30" s="346"/>
      <c r="YQ30" s="346"/>
      <c r="YR30" s="346"/>
      <c r="YS30" s="346"/>
      <c r="YT30" s="346"/>
      <c r="YU30" s="346"/>
      <c r="YV30" s="346"/>
      <c r="YW30" s="346"/>
      <c r="YX30" s="346"/>
    </row>
    <row r="31" spans="1:674" s="263" customFormat="1" ht="11.25" customHeight="1" x14ac:dyDescent="0.2">
      <c r="A31" s="407"/>
      <c r="B31" s="349" t="s">
        <v>128</v>
      </c>
      <c r="C31" s="350">
        <v>0.47</v>
      </c>
      <c r="D31" s="350">
        <v>0.47</v>
      </c>
      <c r="E31" s="350">
        <v>0.4723</v>
      </c>
      <c r="F31" s="350">
        <v>0.434</v>
      </c>
      <c r="G31" s="350">
        <v>0.44969999999999999</v>
      </c>
      <c r="H31" s="350">
        <v>0.44259999999999999</v>
      </c>
      <c r="I31" s="350">
        <v>0.46079999999999999</v>
      </c>
      <c r="J31" s="350">
        <v>0.46479999999999999</v>
      </c>
      <c r="K31" s="350">
        <v>0.46160000000000001</v>
      </c>
      <c r="L31" s="350">
        <v>0.4496</v>
      </c>
      <c r="M31" s="350">
        <v>0.43492500000000001</v>
      </c>
      <c r="N31" s="350">
        <v>0.43893300000000002</v>
      </c>
      <c r="O31" s="350">
        <v>0.43488599999999999</v>
      </c>
      <c r="P31" s="350">
        <v>0.43849900000000003</v>
      </c>
      <c r="Q31" s="350">
        <v>0.44098300000000001</v>
      </c>
      <c r="R31" s="350">
        <v>0.47867599999999999</v>
      </c>
      <c r="S31" s="350">
        <v>0.46988999999999997</v>
      </c>
      <c r="T31" s="350">
        <v>0.455507</v>
      </c>
      <c r="U31" s="350">
        <v>0.461451</v>
      </c>
      <c r="V31" s="350">
        <v>0.48335400000000001</v>
      </c>
      <c r="W31" s="350">
        <v>0.44783400000000001</v>
      </c>
      <c r="X31" s="350">
        <v>0.44093199999999999</v>
      </c>
      <c r="Y31" s="350">
        <v>0.45708300000000002</v>
      </c>
      <c r="Z31" s="350">
        <v>0.47201900000000002</v>
      </c>
      <c r="AA31" s="350">
        <v>0.46541199999999999</v>
      </c>
      <c r="AB31" s="350">
        <v>0.44862000000000002</v>
      </c>
      <c r="AC31" s="350">
        <v>0.44876100000000002</v>
      </c>
      <c r="AD31" s="350">
        <v>0.39106999999999997</v>
      </c>
      <c r="AE31" s="350">
        <v>0.400445</v>
      </c>
      <c r="AF31" s="350">
        <v>0.39511499999999999</v>
      </c>
      <c r="AG31" s="350"/>
      <c r="AH31" s="350"/>
      <c r="AI31" s="350"/>
      <c r="AJ31" s="350"/>
      <c r="AK31" s="350"/>
      <c r="AL31" s="350"/>
      <c r="AM31" s="350"/>
      <c r="AN31" s="350"/>
      <c r="AO31" s="350"/>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c r="HR31" s="346"/>
      <c r="HS31" s="346"/>
      <c r="HT31" s="346"/>
      <c r="HU31" s="346"/>
      <c r="HV31" s="346"/>
      <c r="HW31" s="346"/>
      <c r="HX31" s="346"/>
      <c r="HY31" s="346"/>
      <c r="HZ31" s="346"/>
      <c r="IA31" s="346"/>
      <c r="IB31" s="346"/>
      <c r="IC31" s="346"/>
      <c r="ID31" s="346"/>
      <c r="IE31" s="346"/>
      <c r="IF31" s="346"/>
      <c r="IG31" s="346"/>
      <c r="IH31" s="346"/>
      <c r="II31" s="346"/>
      <c r="IJ31" s="346"/>
      <c r="IK31" s="346"/>
      <c r="IL31" s="346"/>
      <c r="IM31" s="346"/>
      <c r="IN31" s="346"/>
      <c r="IO31" s="346"/>
      <c r="IP31" s="346"/>
      <c r="IQ31" s="346"/>
      <c r="IR31" s="346"/>
      <c r="IS31" s="346"/>
      <c r="IT31" s="346"/>
      <c r="IU31" s="346"/>
      <c r="IV31" s="346"/>
      <c r="IW31" s="346"/>
      <c r="IX31" s="346"/>
      <c r="IY31" s="346"/>
      <c r="IZ31" s="346"/>
      <c r="JA31" s="346"/>
      <c r="JB31" s="346"/>
      <c r="JC31" s="346"/>
      <c r="JD31" s="346"/>
      <c r="JE31" s="346"/>
      <c r="JF31" s="346"/>
      <c r="JG31" s="346"/>
      <c r="JH31" s="346"/>
      <c r="JI31" s="346"/>
      <c r="JJ31" s="346"/>
      <c r="JK31" s="346"/>
      <c r="JL31" s="346"/>
      <c r="JM31" s="346"/>
      <c r="JN31" s="346"/>
      <c r="JO31" s="346"/>
      <c r="JP31" s="346"/>
      <c r="JQ31" s="346"/>
      <c r="JR31" s="346"/>
      <c r="JS31" s="346"/>
      <c r="JT31" s="346"/>
      <c r="JU31" s="346"/>
      <c r="JV31" s="346"/>
      <c r="JW31" s="346"/>
      <c r="JX31" s="346"/>
      <c r="JY31" s="346"/>
      <c r="JZ31" s="346"/>
      <c r="KA31" s="346"/>
      <c r="KB31" s="346"/>
      <c r="KC31" s="346"/>
      <c r="KD31" s="346"/>
      <c r="KE31" s="346"/>
      <c r="KF31" s="346"/>
      <c r="KG31" s="346"/>
      <c r="KH31" s="346"/>
      <c r="KI31" s="346"/>
      <c r="KJ31" s="346"/>
      <c r="KK31" s="346"/>
      <c r="KL31" s="346"/>
      <c r="KM31" s="346"/>
      <c r="KN31" s="346"/>
      <c r="KO31" s="346"/>
      <c r="KP31" s="346"/>
      <c r="KQ31" s="346"/>
      <c r="KR31" s="346"/>
      <c r="KS31" s="346"/>
      <c r="KT31" s="346"/>
      <c r="KU31" s="346"/>
      <c r="KV31" s="346"/>
      <c r="KW31" s="346"/>
      <c r="KX31" s="346"/>
      <c r="KY31" s="346"/>
      <c r="KZ31" s="346"/>
      <c r="LA31" s="346"/>
      <c r="LB31" s="346"/>
      <c r="LC31" s="346"/>
      <c r="LD31" s="346"/>
      <c r="LE31" s="346"/>
      <c r="LF31" s="346"/>
      <c r="LG31" s="346"/>
      <c r="LH31" s="346"/>
      <c r="LI31" s="346"/>
      <c r="LJ31" s="346"/>
      <c r="LK31" s="346"/>
      <c r="LL31" s="346"/>
      <c r="LM31" s="346"/>
      <c r="LN31" s="346"/>
      <c r="LO31" s="346"/>
      <c r="LP31" s="346"/>
      <c r="LQ31" s="346"/>
      <c r="LR31" s="346"/>
      <c r="LS31" s="346"/>
      <c r="LT31" s="346"/>
      <c r="LU31" s="346"/>
      <c r="LV31" s="346"/>
      <c r="LW31" s="346"/>
      <c r="LX31" s="346"/>
      <c r="LY31" s="346"/>
      <c r="LZ31" s="346"/>
      <c r="MA31" s="346"/>
      <c r="MB31" s="346"/>
      <c r="MC31" s="346"/>
      <c r="MD31" s="346"/>
      <c r="ME31" s="346"/>
      <c r="MF31" s="346"/>
      <c r="MG31" s="346"/>
      <c r="MH31" s="346"/>
      <c r="MI31" s="346"/>
      <c r="MJ31" s="346"/>
      <c r="MK31" s="346"/>
      <c r="ML31" s="346"/>
      <c r="MM31" s="346"/>
      <c r="MN31" s="346"/>
      <c r="MO31" s="346"/>
      <c r="MP31" s="346"/>
      <c r="MQ31" s="346"/>
      <c r="MR31" s="346"/>
      <c r="MS31" s="346"/>
      <c r="MT31" s="346"/>
      <c r="MU31" s="346"/>
      <c r="MV31" s="346"/>
      <c r="MW31" s="346"/>
      <c r="MX31" s="346"/>
      <c r="MY31" s="346"/>
      <c r="MZ31" s="346"/>
      <c r="NA31" s="346"/>
      <c r="NB31" s="346"/>
      <c r="NC31" s="346"/>
      <c r="ND31" s="346"/>
      <c r="NE31" s="346"/>
      <c r="NF31" s="346"/>
      <c r="NG31" s="346"/>
      <c r="NH31" s="346"/>
      <c r="NI31" s="346"/>
      <c r="NJ31" s="346"/>
      <c r="NK31" s="346"/>
      <c r="NL31" s="346"/>
      <c r="NM31" s="346"/>
      <c r="NN31" s="346"/>
      <c r="NO31" s="346"/>
      <c r="NP31" s="346"/>
      <c r="NQ31" s="346"/>
      <c r="NR31" s="346"/>
      <c r="NS31" s="346"/>
      <c r="NT31" s="346"/>
      <c r="NU31" s="346"/>
      <c r="NV31" s="346"/>
      <c r="NW31" s="346"/>
      <c r="NX31" s="346"/>
      <c r="NY31" s="346"/>
      <c r="NZ31" s="346"/>
      <c r="OA31" s="346"/>
      <c r="OB31" s="346"/>
      <c r="OC31" s="346"/>
      <c r="OD31" s="346"/>
      <c r="OE31" s="346"/>
      <c r="OF31" s="346"/>
      <c r="OG31" s="346"/>
      <c r="OH31" s="346"/>
      <c r="OI31" s="346"/>
      <c r="OJ31" s="346"/>
      <c r="OK31" s="346"/>
      <c r="OL31" s="346"/>
      <c r="OM31" s="346"/>
      <c r="ON31" s="346"/>
      <c r="OO31" s="346"/>
      <c r="OP31" s="346"/>
      <c r="OQ31" s="346"/>
      <c r="OR31" s="346"/>
      <c r="OS31" s="346"/>
      <c r="OT31" s="346"/>
      <c r="OU31" s="346"/>
      <c r="OV31" s="346"/>
      <c r="OW31" s="346"/>
      <c r="OX31" s="346"/>
      <c r="OY31" s="346"/>
      <c r="OZ31" s="346"/>
      <c r="PA31" s="346"/>
      <c r="PB31" s="346"/>
      <c r="PC31" s="346"/>
      <c r="PD31" s="346"/>
      <c r="PE31" s="346"/>
      <c r="PF31" s="346"/>
      <c r="PG31" s="346"/>
      <c r="PH31" s="346"/>
      <c r="PI31" s="346"/>
      <c r="PJ31" s="346"/>
      <c r="PK31" s="346"/>
      <c r="PL31" s="346"/>
      <c r="PM31" s="346"/>
      <c r="PN31" s="346"/>
      <c r="PO31" s="346"/>
      <c r="PP31" s="346"/>
      <c r="PQ31" s="346"/>
      <c r="PR31" s="346"/>
      <c r="PS31" s="346"/>
      <c r="PT31" s="346"/>
      <c r="PU31" s="346"/>
      <c r="PV31" s="346"/>
      <c r="PW31" s="346"/>
      <c r="PX31" s="346"/>
      <c r="PY31" s="346"/>
      <c r="PZ31" s="346"/>
      <c r="QA31" s="346"/>
      <c r="QB31" s="346"/>
      <c r="QC31" s="346"/>
      <c r="QD31" s="346"/>
      <c r="QE31" s="346"/>
      <c r="QF31" s="346"/>
      <c r="QG31" s="346"/>
      <c r="QH31" s="346"/>
      <c r="QI31" s="346"/>
      <c r="QJ31" s="346"/>
      <c r="QK31" s="346"/>
      <c r="QL31" s="346"/>
      <c r="QM31" s="346"/>
      <c r="QN31" s="346"/>
      <c r="QO31" s="346"/>
      <c r="QP31" s="346"/>
      <c r="QQ31" s="346"/>
      <c r="QR31" s="346"/>
      <c r="QS31" s="346"/>
      <c r="QT31" s="346"/>
      <c r="QU31" s="346"/>
      <c r="QV31" s="346"/>
      <c r="QW31" s="346"/>
      <c r="QX31" s="346"/>
      <c r="QY31" s="346"/>
      <c r="QZ31" s="346"/>
      <c r="RA31" s="346"/>
      <c r="RB31" s="346"/>
      <c r="RC31" s="346"/>
      <c r="RD31" s="346"/>
      <c r="RE31" s="346"/>
      <c r="RF31" s="346"/>
      <c r="RG31" s="346"/>
      <c r="RH31" s="346"/>
      <c r="RI31" s="346"/>
      <c r="RJ31" s="346"/>
      <c r="RK31" s="346"/>
      <c r="RL31" s="346"/>
      <c r="RM31" s="346"/>
      <c r="RN31" s="346"/>
      <c r="RO31" s="346"/>
      <c r="RP31" s="346"/>
      <c r="RQ31" s="346"/>
      <c r="RR31" s="346"/>
      <c r="RS31" s="346"/>
      <c r="RT31" s="346"/>
      <c r="RU31" s="346"/>
      <c r="RV31" s="346"/>
      <c r="RW31" s="346"/>
      <c r="RX31" s="346"/>
      <c r="RY31" s="346"/>
      <c r="RZ31" s="346"/>
      <c r="SA31" s="346"/>
      <c r="SB31" s="346"/>
      <c r="SC31" s="346"/>
      <c r="SD31" s="346"/>
      <c r="SE31" s="346"/>
      <c r="SF31" s="346"/>
      <c r="SG31" s="346"/>
      <c r="SH31" s="346"/>
      <c r="SI31" s="346"/>
      <c r="SJ31" s="346"/>
      <c r="SK31" s="346"/>
      <c r="SL31" s="346"/>
      <c r="SM31" s="346"/>
      <c r="SN31" s="346"/>
      <c r="SO31" s="346"/>
      <c r="SP31" s="346"/>
      <c r="SQ31" s="346"/>
      <c r="SR31" s="346"/>
      <c r="SS31" s="346"/>
      <c r="ST31" s="346"/>
      <c r="SU31" s="346"/>
      <c r="SV31" s="346"/>
      <c r="SW31" s="346"/>
      <c r="SX31" s="346"/>
      <c r="SY31" s="346"/>
      <c r="SZ31" s="346"/>
      <c r="TA31" s="346"/>
      <c r="TB31" s="346"/>
      <c r="TC31" s="346"/>
      <c r="TD31" s="346"/>
      <c r="TE31" s="346"/>
      <c r="TF31" s="346"/>
      <c r="TG31" s="346"/>
      <c r="TH31" s="346"/>
      <c r="TI31" s="346"/>
      <c r="TJ31" s="346"/>
      <c r="TK31" s="346"/>
      <c r="TL31" s="346"/>
      <c r="TM31" s="346"/>
      <c r="TN31" s="346"/>
      <c r="TO31" s="346"/>
      <c r="TP31" s="346"/>
      <c r="TQ31" s="346"/>
      <c r="TR31" s="346"/>
      <c r="TS31" s="346"/>
      <c r="TT31" s="346"/>
      <c r="TU31" s="346"/>
      <c r="TV31" s="346"/>
      <c r="TW31" s="346"/>
      <c r="TX31" s="346"/>
      <c r="TY31" s="346"/>
      <c r="TZ31" s="346"/>
      <c r="UA31" s="346"/>
      <c r="UB31" s="346"/>
      <c r="UC31" s="346"/>
      <c r="UD31" s="346"/>
      <c r="UE31" s="346"/>
      <c r="UF31" s="346"/>
      <c r="UG31" s="346"/>
      <c r="UH31" s="346"/>
      <c r="UI31" s="346"/>
      <c r="UJ31" s="346"/>
      <c r="UK31" s="346"/>
      <c r="UL31" s="346"/>
      <c r="UM31" s="346"/>
      <c r="UN31" s="346"/>
      <c r="UO31" s="346"/>
      <c r="UP31" s="346"/>
      <c r="UQ31" s="346"/>
      <c r="UR31" s="346"/>
      <c r="US31" s="346"/>
      <c r="UT31" s="346"/>
      <c r="UU31" s="346"/>
      <c r="UV31" s="346"/>
      <c r="UW31" s="346"/>
      <c r="UX31" s="346"/>
      <c r="UY31" s="346"/>
      <c r="UZ31" s="346"/>
      <c r="VA31" s="346"/>
      <c r="VB31" s="346"/>
      <c r="VC31" s="346"/>
      <c r="VD31" s="346"/>
      <c r="VE31" s="346"/>
      <c r="VF31" s="346"/>
      <c r="VG31" s="346"/>
      <c r="VH31" s="346"/>
      <c r="VI31" s="346"/>
      <c r="VJ31" s="346"/>
      <c r="VK31" s="346"/>
      <c r="VL31" s="346"/>
      <c r="VM31" s="346"/>
      <c r="VN31" s="346"/>
      <c r="VO31" s="346"/>
      <c r="VP31" s="346"/>
      <c r="VQ31" s="346"/>
      <c r="VR31" s="346"/>
      <c r="VS31" s="346"/>
      <c r="VT31" s="346"/>
      <c r="VU31" s="346"/>
      <c r="VV31" s="346"/>
      <c r="VW31" s="346"/>
      <c r="VX31" s="346"/>
      <c r="VY31" s="346"/>
      <c r="VZ31" s="346"/>
      <c r="WA31" s="346"/>
      <c r="WB31" s="346"/>
      <c r="WC31" s="346"/>
      <c r="WD31" s="346"/>
      <c r="WE31" s="346"/>
      <c r="WF31" s="346"/>
      <c r="WG31" s="346"/>
      <c r="WH31" s="346"/>
      <c r="WI31" s="346"/>
      <c r="WJ31" s="346"/>
      <c r="WK31" s="346"/>
      <c r="WL31" s="346"/>
      <c r="WM31" s="346"/>
      <c r="WN31" s="346"/>
      <c r="WO31" s="346"/>
      <c r="WP31" s="346"/>
      <c r="WQ31" s="346"/>
      <c r="WR31" s="346"/>
      <c r="WS31" s="346"/>
      <c r="WT31" s="346"/>
      <c r="WU31" s="346"/>
      <c r="WV31" s="346"/>
      <c r="WW31" s="346"/>
      <c r="WX31" s="346"/>
      <c r="WY31" s="346"/>
      <c r="WZ31" s="346"/>
      <c r="XA31" s="346"/>
      <c r="XB31" s="346"/>
      <c r="XC31" s="346"/>
      <c r="XD31" s="346"/>
      <c r="XE31" s="346"/>
      <c r="XF31" s="346"/>
      <c r="XG31" s="346"/>
      <c r="XH31" s="346"/>
      <c r="XI31" s="346"/>
      <c r="XJ31" s="346"/>
      <c r="XK31" s="346"/>
      <c r="XL31" s="346"/>
      <c r="XM31" s="346"/>
      <c r="XN31" s="346"/>
      <c r="XO31" s="346"/>
      <c r="XP31" s="346"/>
      <c r="XQ31" s="346"/>
      <c r="XR31" s="346"/>
      <c r="XS31" s="346"/>
      <c r="XT31" s="346"/>
      <c r="XU31" s="346"/>
      <c r="XV31" s="346"/>
      <c r="XW31" s="346"/>
      <c r="XX31" s="346"/>
      <c r="XY31" s="346"/>
      <c r="XZ31" s="346"/>
      <c r="YA31" s="346"/>
      <c r="YB31" s="346"/>
      <c r="YC31" s="346"/>
      <c r="YD31" s="346"/>
      <c r="YE31" s="346"/>
      <c r="YF31" s="346"/>
      <c r="YG31" s="346"/>
      <c r="YH31" s="346"/>
      <c r="YI31" s="346"/>
      <c r="YJ31" s="346"/>
      <c r="YK31" s="346"/>
      <c r="YL31" s="346"/>
      <c r="YM31" s="346"/>
      <c r="YN31" s="346"/>
      <c r="YO31" s="346"/>
      <c r="YP31" s="346"/>
      <c r="YQ31" s="346"/>
      <c r="YR31" s="346"/>
      <c r="YS31" s="346"/>
      <c r="YT31" s="346"/>
      <c r="YU31" s="346"/>
      <c r="YV31" s="346"/>
      <c r="YW31" s="346"/>
      <c r="YX31" s="346"/>
    </row>
    <row r="32" spans="1:674" s="118" customFormat="1" ht="11.25" customHeight="1" x14ac:dyDescent="0.2">
      <c r="A32" s="407"/>
      <c r="B32" s="349" t="s">
        <v>129</v>
      </c>
      <c r="C32" s="353">
        <v>-47.945999999999998</v>
      </c>
      <c r="D32" s="353">
        <v>-51.585000000000001</v>
      </c>
      <c r="E32" s="353">
        <v>-63.457000000000001</v>
      </c>
      <c r="F32" s="353">
        <v>-1069.0429999999999</v>
      </c>
      <c r="G32" s="353">
        <v>-564.19479999999999</v>
      </c>
      <c r="H32" s="353">
        <v>-412.74439999999998</v>
      </c>
      <c r="I32" s="353">
        <v>-347.55880000000002</v>
      </c>
      <c r="J32" s="353">
        <v>-260.7414</v>
      </c>
      <c r="K32" s="353">
        <v>-192.78970000000001</v>
      </c>
      <c r="L32" s="353">
        <v>-46.056699999999999</v>
      </c>
      <c r="M32" s="353">
        <v>-45.357199999999999</v>
      </c>
      <c r="N32" s="353">
        <v>-207.81100000000001</v>
      </c>
      <c r="O32" s="353">
        <v>-102.8733</v>
      </c>
      <c r="P32" s="353">
        <v>-87.278099999999995</v>
      </c>
      <c r="Q32" s="353">
        <v>-47.721051000000003</v>
      </c>
      <c r="R32" s="353">
        <v>184.11508699999999</v>
      </c>
      <c r="S32" s="353">
        <v>120.40619599999999</v>
      </c>
      <c r="T32" s="353">
        <v>110.621225</v>
      </c>
      <c r="U32" s="353">
        <v>114.743397</v>
      </c>
      <c r="V32" s="353">
        <v>-57.111316000000002</v>
      </c>
      <c r="W32" s="353">
        <v>-106.854083</v>
      </c>
      <c r="X32" s="353">
        <v>-54.211182000000001</v>
      </c>
      <c r="Y32" s="353">
        <v>-46.290120000000002</v>
      </c>
      <c r="Z32" s="353">
        <v>-47.961809000000002</v>
      </c>
      <c r="AA32" s="353">
        <v>-33.052760999999997</v>
      </c>
      <c r="AB32" s="353">
        <v>16.900728000000001</v>
      </c>
      <c r="AC32" s="353">
        <v>2.0409549999999999</v>
      </c>
      <c r="AD32" s="353">
        <v>-15.781492</v>
      </c>
      <c r="AE32" s="353">
        <v>-80.475932</v>
      </c>
      <c r="AF32" s="353">
        <v>-26.304658</v>
      </c>
      <c r="AG32" s="353"/>
      <c r="AH32" s="353"/>
      <c r="AI32" s="353"/>
      <c r="AJ32" s="353"/>
      <c r="AK32" s="353"/>
      <c r="AL32" s="353"/>
      <c r="AM32" s="353"/>
      <c r="AN32" s="353"/>
      <c r="AO32" s="353"/>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c r="HR32" s="346"/>
      <c r="HS32" s="346"/>
      <c r="HT32" s="346"/>
      <c r="HU32" s="346"/>
      <c r="HV32" s="346"/>
      <c r="HW32" s="346"/>
      <c r="HX32" s="346"/>
      <c r="HY32" s="346"/>
      <c r="HZ32" s="346"/>
      <c r="IA32" s="346"/>
      <c r="IB32" s="346"/>
      <c r="IC32" s="346"/>
      <c r="ID32" s="346"/>
      <c r="IE32" s="346"/>
      <c r="IF32" s="346"/>
      <c r="IG32" s="346"/>
      <c r="IH32" s="346"/>
      <c r="II32" s="346"/>
      <c r="IJ32" s="346"/>
      <c r="IK32" s="346"/>
      <c r="IL32" s="346"/>
      <c r="IM32" s="346"/>
      <c r="IN32" s="346"/>
      <c r="IO32" s="346"/>
      <c r="IP32" s="346"/>
      <c r="IQ32" s="346"/>
      <c r="IR32" s="346"/>
      <c r="IS32" s="346"/>
      <c r="IT32" s="346"/>
      <c r="IU32" s="346"/>
      <c r="IV32" s="346"/>
      <c r="IW32" s="346"/>
      <c r="IX32" s="346"/>
      <c r="IY32" s="346"/>
      <c r="IZ32" s="346"/>
      <c r="JA32" s="346"/>
      <c r="JB32" s="346"/>
      <c r="JC32" s="346"/>
      <c r="JD32" s="346"/>
      <c r="JE32" s="346"/>
      <c r="JF32" s="346"/>
      <c r="JG32" s="346"/>
      <c r="JH32" s="346"/>
      <c r="JI32" s="346"/>
      <c r="JJ32" s="346"/>
      <c r="JK32" s="346"/>
      <c r="JL32" s="346"/>
      <c r="JM32" s="346"/>
      <c r="JN32" s="346"/>
      <c r="JO32" s="346"/>
      <c r="JP32" s="346"/>
      <c r="JQ32" s="346"/>
      <c r="JR32" s="346"/>
      <c r="JS32" s="346"/>
      <c r="JT32" s="346"/>
      <c r="JU32" s="346"/>
      <c r="JV32" s="346"/>
      <c r="JW32" s="346"/>
      <c r="JX32" s="346"/>
      <c r="JY32" s="346"/>
      <c r="JZ32" s="346"/>
      <c r="KA32" s="346"/>
      <c r="KB32" s="346"/>
      <c r="KC32" s="346"/>
      <c r="KD32" s="346"/>
      <c r="KE32" s="346"/>
      <c r="KF32" s="346"/>
      <c r="KG32" s="346"/>
      <c r="KH32" s="346"/>
      <c r="KI32" s="346"/>
      <c r="KJ32" s="346"/>
      <c r="KK32" s="346"/>
      <c r="KL32" s="346"/>
      <c r="KM32" s="346"/>
      <c r="KN32" s="346"/>
      <c r="KO32" s="346"/>
      <c r="KP32" s="346"/>
      <c r="KQ32" s="346"/>
      <c r="KR32" s="346"/>
      <c r="KS32" s="346"/>
      <c r="KT32" s="346"/>
      <c r="KU32" s="346"/>
      <c r="KV32" s="346"/>
      <c r="KW32" s="346"/>
      <c r="KX32" s="346"/>
      <c r="KY32" s="346"/>
      <c r="KZ32" s="346"/>
      <c r="LA32" s="346"/>
      <c r="LB32" s="346"/>
      <c r="LC32" s="346"/>
      <c r="LD32" s="346"/>
      <c r="LE32" s="346"/>
      <c r="LF32" s="346"/>
      <c r="LG32" s="346"/>
      <c r="LH32" s="346"/>
      <c r="LI32" s="346"/>
      <c r="LJ32" s="346"/>
      <c r="LK32" s="346"/>
      <c r="LL32" s="346"/>
      <c r="LM32" s="346"/>
      <c r="LN32" s="346"/>
      <c r="LO32" s="346"/>
      <c r="LP32" s="346"/>
      <c r="LQ32" s="346"/>
      <c r="LR32" s="346"/>
      <c r="LS32" s="346"/>
      <c r="LT32" s="346"/>
      <c r="LU32" s="346"/>
      <c r="LV32" s="346"/>
      <c r="LW32" s="346"/>
      <c r="LX32" s="346"/>
      <c r="LY32" s="346"/>
      <c r="LZ32" s="346"/>
      <c r="MA32" s="346"/>
      <c r="MB32" s="346"/>
      <c r="MC32" s="346"/>
      <c r="MD32" s="346"/>
      <c r="ME32" s="346"/>
      <c r="MF32" s="346"/>
      <c r="MG32" s="346"/>
      <c r="MH32" s="346"/>
      <c r="MI32" s="346"/>
      <c r="MJ32" s="346"/>
      <c r="MK32" s="346"/>
      <c r="ML32" s="346"/>
      <c r="MM32" s="346"/>
      <c r="MN32" s="346"/>
      <c r="MO32" s="346"/>
      <c r="MP32" s="346"/>
      <c r="MQ32" s="346"/>
      <c r="MR32" s="346"/>
      <c r="MS32" s="346"/>
      <c r="MT32" s="346"/>
      <c r="MU32" s="346"/>
      <c r="MV32" s="346"/>
      <c r="MW32" s="346"/>
      <c r="MX32" s="346"/>
      <c r="MY32" s="346"/>
      <c r="MZ32" s="346"/>
      <c r="NA32" s="346"/>
      <c r="NB32" s="346"/>
      <c r="NC32" s="346"/>
      <c r="ND32" s="346"/>
      <c r="NE32" s="346"/>
      <c r="NF32" s="346"/>
      <c r="NG32" s="346"/>
      <c r="NH32" s="346"/>
      <c r="NI32" s="346"/>
      <c r="NJ32" s="346"/>
      <c r="NK32" s="346"/>
      <c r="NL32" s="346"/>
      <c r="NM32" s="346"/>
      <c r="NN32" s="346"/>
      <c r="NO32" s="346"/>
      <c r="NP32" s="346"/>
      <c r="NQ32" s="346"/>
      <c r="NR32" s="346"/>
      <c r="NS32" s="346"/>
      <c r="NT32" s="346"/>
      <c r="NU32" s="346"/>
      <c r="NV32" s="346"/>
      <c r="NW32" s="346"/>
      <c r="NX32" s="346"/>
      <c r="NY32" s="346"/>
      <c r="NZ32" s="346"/>
      <c r="OA32" s="346"/>
      <c r="OB32" s="346"/>
      <c r="OC32" s="346"/>
      <c r="OD32" s="346"/>
      <c r="OE32" s="346"/>
      <c r="OF32" s="346"/>
      <c r="OG32" s="346"/>
      <c r="OH32" s="346"/>
      <c r="OI32" s="346"/>
      <c r="OJ32" s="346"/>
      <c r="OK32" s="346"/>
      <c r="OL32" s="346"/>
      <c r="OM32" s="346"/>
      <c r="ON32" s="346"/>
      <c r="OO32" s="346"/>
      <c r="OP32" s="346"/>
      <c r="OQ32" s="346"/>
      <c r="OR32" s="346"/>
      <c r="OS32" s="346"/>
      <c r="OT32" s="346"/>
      <c r="OU32" s="346"/>
      <c r="OV32" s="346"/>
      <c r="OW32" s="346"/>
      <c r="OX32" s="346"/>
      <c r="OY32" s="346"/>
      <c r="OZ32" s="346"/>
      <c r="PA32" s="346"/>
      <c r="PB32" s="346"/>
      <c r="PC32" s="346"/>
      <c r="PD32" s="346"/>
      <c r="PE32" s="346"/>
      <c r="PF32" s="346"/>
      <c r="PG32" s="346"/>
      <c r="PH32" s="346"/>
      <c r="PI32" s="346"/>
      <c r="PJ32" s="346"/>
      <c r="PK32" s="346"/>
      <c r="PL32" s="346"/>
      <c r="PM32" s="346"/>
      <c r="PN32" s="346"/>
      <c r="PO32" s="346"/>
      <c r="PP32" s="346"/>
      <c r="PQ32" s="346"/>
      <c r="PR32" s="346"/>
      <c r="PS32" s="346"/>
      <c r="PT32" s="346"/>
      <c r="PU32" s="346"/>
      <c r="PV32" s="346"/>
      <c r="PW32" s="346"/>
      <c r="PX32" s="346"/>
      <c r="PY32" s="346"/>
      <c r="PZ32" s="346"/>
      <c r="QA32" s="346"/>
      <c r="QB32" s="346"/>
      <c r="QC32" s="346"/>
      <c r="QD32" s="346"/>
      <c r="QE32" s="346"/>
      <c r="QF32" s="346"/>
      <c r="QG32" s="346"/>
      <c r="QH32" s="346"/>
      <c r="QI32" s="346"/>
      <c r="QJ32" s="346"/>
      <c r="QK32" s="346"/>
      <c r="QL32" s="346"/>
      <c r="QM32" s="346"/>
      <c r="QN32" s="346"/>
      <c r="QO32" s="346"/>
      <c r="QP32" s="346"/>
      <c r="QQ32" s="346"/>
      <c r="QR32" s="346"/>
      <c r="QS32" s="346"/>
      <c r="QT32" s="346"/>
      <c r="QU32" s="346"/>
      <c r="QV32" s="346"/>
      <c r="QW32" s="346"/>
      <c r="QX32" s="346"/>
      <c r="QY32" s="346"/>
      <c r="QZ32" s="346"/>
      <c r="RA32" s="346"/>
      <c r="RB32" s="346"/>
      <c r="RC32" s="346"/>
      <c r="RD32" s="346"/>
      <c r="RE32" s="346"/>
      <c r="RF32" s="346"/>
      <c r="RG32" s="346"/>
      <c r="RH32" s="346"/>
      <c r="RI32" s="346"/>
      <c r="RJ32" s="346"/>
      <c r="RK32" s="346"/>
      <c r="RL32" s="346"/>
      <c r="RM32" s="346"/>
      <c r="RN32" s="346"/>
      <c r="RO32" s="346"/>
      <c r="RP32" s="346"/>
      <c r="RQ32" s="346"/>
      <c r="RR32" s="346"/>
      <c r="RS32" s="346"/>
      <c r="RT32" s="346"/>
      <c r="RU32" s="346"/>
      <c r="RV32" s="346"/>
      <c r="RW32" s="346"/>
      <c r="RX32" s="346"/>
      <c r="RY32" s="346"/>
      <c r="RZ32" s="346"/>
      <c r="SA32" s="346"/>
      <c r="SB32" s="346"/>
      <c r="SC32" s="346"/>
      <c r="SD32" s="346"/>
      <c r="SE32" s="346"/>
      <c r="SF32" s="346"/>
      <c r="SG32" s="346"/>
      <c r="SH32" s="346"/>
      <c r="SI32" s="346"/>
      <c r="SJ32" s="346"/>
      <c r="SK32" s="346"/>
      <c r="SL32" s="346"/>
      <c r="SM32" s="346"/>
      <c r="SN32" s="346"/>
      <c r="SO32" s="346"/>
      <c r="SP32" s="346"/>
      <c r="SQ32" s="346"/>
      <c r="SR32" s="346"/>
      <c r="SS32" s="346"/>
      <c r="ST32" s="346"/>
      <c r="SU32" s="346"/>
      <c r="SV32" s="346"/>
      <c r="SW32" s="346"/>
      <c r="SX32" s="346"/>
      <c r="SY32" s="346"/>
      <c r="SZ32" s="346"/>
      <c r="TA32" s="346"/>
      <c r="TB32" s="346"/>
      <c r="TC32" s="346"/>
      <c r="TD32" s="346"/>
      <c r="TE32" s="346"/>
      <c r="TF32" s="346"/>
      <c r="TG32" s="346"/>
      <c r="TH32" s="346"/>
      <c r="TI32" s="346"/>
      <c r="TJ32" s="346"/>
      <c r="TK32" s="346"/>
      <c r="TL32" s="346"/>
      <c r="TM32" s="346"/>
      <c r="TN32" s="346"/>
      <c r="TO32" s="346"/>
      <c r="TP32" s="346"/>
      <c r="TQ32" s="346"/>
      <c r="TR32" s="346"/>
      <c r="TS32" s="346"/>
      <c r="TT32" s="346"/>
      <c r="TU32" s="346"/>
      <c r="TV32" s="346"/>
      <c r="TW32" s="346"/>
      <c r="TX32" s="346"/>
      <c r="TY32" s="346"/>
      <c r="TZ32" s="346"/>
      <c r="UA32" s="346"/>
      <c r="UB32" s="346"/>
      <c r="UC32" s="346"/>
      <c r="UD32" s="346"/>
      <c r="UE32" s="346"/>
      <c r="UF32" s="346"/>
      <c r="UG32" s="346"/>
      <c r="UH32" s="346"/>
      <c r="UI32" s="346"/>
      <c r="UJ32" s="346"/>
      <c r="UK32" s="346"/>
      <c r="UL32" s="346"/>
      <c r="UM32" s="346"/>
      <c r="UN32" s="346"/>
      <c r="UO32" s="346"/>
      <c r="UP32" s="346"/>
      <c r="UQ32" s="346"/>
      <c r="UR32" s="346"/>
      <c r="US32" s="346"/>
      <c r="UT32" s="346"/>
      <c r="UU32" s="346"/>
      <c r="UV32" s="346"/>
      <c r="UW32" s="346"/>
      <c r="UX32" s="346"/>
      <c r="UY32" s="346"/>
      <c r="UZ32" s="346"/>
      <c r="VA32" s="346"/>
      <c r="VB32" s="346"/>
      <c r="VC32" s="346"/>
      <c r="VD32" s="346"/>
      <c r="VE32" s="346"/>
      <c r="VF32" s="346"/>
      <c r="VG32" s="346"/>
      <c r="VH32" s="346"/>
      <c r="VI32" s="346"/>
      <c r="VJ32" s="346"/>
      <c r="VK32" s="346"/>
      <c r="VL32" s="346"/>
      <c r="VM32" s="346"/>
      <c r="VN32" s="346"/>
      <c r="VO32" s="346"/>
      <c r="VP32" s="346"/>
      <c r="VQ32" s="346"/>
      <c r="VR32" s="346"/>
      <c r="VS32" s="346"/>
      <c r="VT32" s="346"/>
      <c r="VU32" s="346"/>
      <c r="VV32" s="346"/>
      <c r="VW32" s="346"/>
      <c r="VX32" s="346"/>
      <c r="VY32" s="346"/>
      <c r="VZ32" s="346"/>
      <c r="WA32" s="346"/>
      <c r="WB32" s="346"/>
      <c r="WC32" s="346"/>
      <c r="WD32" s="346"/>
      <c r="WE32" s="346"/>
      <c r="WF32" s="346"/>
      <c r="WG32" s="346"/>
      <c r="WH32" s="346"/>
      <c r="WI32" s="346"/>
      <c r="WJ32" s="346"/>
      <c r="WK32" s="346"/>
      <c r="WL32" s="346"/>
      <c r="WM32" s="346"/>
      <c r="WN32" s="346"/>
      <c r="WO32" s="346"/>
      <c r="WP32" s="346"/>
      <c r="WQ32" s="346"/>
      <c r="WR32" s="346"/>
      <c r="WS32" s="346"/>
      <c r="WT32" s="346"/>
      <c r="WU32" s="346"/>
      <c r="WV32" s="346"/>
      <c r="WW32" s="346"/>
      <c r="WX32" s="346"/>
      <c r="WY32" s="346"/>
      <c r="WZ32" s="346"/>
      <c r="XA32" s="346"/>
      <c r="XB32" s="346"/>
      <c r="XC32" s="346"/>
      <c r="XD32" s="346"/>
      <c r="XE32" s="346"/>
      <c r="XF32" s="346"/>
      <c r="XG32" s="346"/>
      <c r="XH32" s="346"/>
      <c r="XI32" s="346"/>
      <c r="XJ32" s="346"/>
      <c r="XK32" s="346"/>
      <c r="XL32" s="346"/>
      <c r="XM32" s="346"/>
      <c r="XN32" s="346"/>
      <c r="XO32" s="346"/>
      <c r="XP32" s="346"/>
      <c r="XQ32" s="346"/>
      <c r="XR32" s="346"/>
      <c r="XS32" s="346"/>
      <c r="XT32" s="346"/>
      <c r="XU32" s="346"/>
      <c r="XV32" s="346"/>
      <c r="XW32" s="346"/>
      <c r="XX32" s="346"/>
      <c r="XY32" s="346"/>
      <c r="XZ32" s="346"/>
      <c r="YA32" s="346"/>
      <c r="YB32" s="346"/>
      <c r="YC32" s="346"/>
      <c r="YD32" s="346"/>
      <c r="YE32" s="346"/>
      <c r="YF32" s="346"/>
      <c r="YG32" s="346"/>
      <c r="YH32" s="346"/>
      <c r="YI32" s="346"/>
      <c r="YJ32" s="346"/>
      <c r="YK32" s="346"/>
      <c r="YL32" s="346"/>
      <c r="YM32" s="346"/>
      <c r="YN32" s="346"/>
      <c r="YO32" s="346"/>
      <c r="YP32" s="346"/>
      <c r="YQ32" s="346"/>
      <c r="YR32" s="346"/>
      <c r="YS32" s="346"/>
      <c r="YT32" s="346"/>
      <c r="YU32" s="346"/>
      <c r="YV32" s="346"/>
      <c r="YW32" s="346"/>
      <c r="YX32" s="346"/>
    </row>
    <row r="33" spans="1:674" s="118" customFormat="1" ht="11.25" customHeight="1" x14ac:dyDescent="0.2">
      <c r="A33" s="408"/>
      <c r="B33" s="354" t="s">
        <v>130</v>
      </c>
      <c r="C33" s="352">
        <v>0.65197000000000005</v>
      </c>
      <c r="D33" s="352">
        <v>0.63051000000000001</v>
      </c>
      <c r="E33" s="352">
        <v>0.66088999999999998</v>
      </c>
      <c r="F33" s="352">
        <v>0.66761999999999999</v>
      </c>
      <c r="G33" s="352">
        <v>0.66536399999999996</v>
      </c>
      <c r="H33" s="352">
        <v>0.62989200000000001</v>
      </c>
      <c r="I33" s="352">
        <v>0.65606700000000007</v>
      </c>
      <c r="J33" s="352">
        <v>0.65067200000000003</v>
      </c>
      <c r="K33" s="352">
        <v>0.66070700000000004</v>
      </c>
      <c r="L33" s="352">
        <v>0.66754999999999998</v>
      </c>
      <c r="M33" s="352">
        <v>0.668327</v>
      </c>
      <c r="N33" s="352">
        <v>0.63766599999999996</v>
      </c>
      <c r="O33" s="352">
        <v>0.651084</v>
      </c>
      <c r="P33" s="352">
        <v>0.66287600000000002</v>
      </c>
      <c r="Q33" s="352">
        <v>0.66614193999999993</v>
      </c>
      <c r="R33" s="352">
        <v>0.67613442000000001</v>
      </c>
      <c r="S33" s="352">
        <v>0.67731205000000005</v>
      </c>
      <c r="T33" s="352">
        <v>0.68619692999999993</v>
      </c>
      <c r="U33" s="352">
        <v>0.67988673000000011</v>
      </c>
      <c r="V33" s="352">
        <v>0.65792061000000002</v>
      </c>
      <c r="W33" s="352">
        <v>0.63965932000000003</v>
      </c>
      <c r="X33" s="352">
        <v>0.63177366999999995</v>
      </c>
      <c r="Y33" s="352">
        <v>0.61999566000000006</v>
      </c>
      <c r="Z33" s="352">
        <v>0.64533355000000003</v>
      </c>
      <c r="AA33" s="352">
        <v>0.66651104000000005</v>
      </c>
      <c r="AB33" s="352">
        <v>0.66041135999999989</v>
      </c>
      <c r="AC33" s="352">
        <v>0.65678299999999989</v>
      </c>
      <c r="AD33" s="352">
        <v>0.63493398999999995</v>
      </c>
      <c r="AE33" s="352">
        <v>0.67049249</v>
      </c>
      <c r="AF33" s="352">
        <v>0.66220802000000001</v>
      </c>
      <c r="AG33" s="353"/>
      <c r="AH33" s="353"/>
      <c r="AI33" s="353"/>
      <c r="AJ33" s="353"/>
      <c r="AK33" s="353"/>
      <c r="AL33" s="353"/>
      <c r="AM33" s="353"/>
      <c r="AN33" s="353"/>
      <c r="AO33" s="353"/>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c r="HQ33" s="346"/>
      <c r="HR33" s="346"/>
      <c r="HS33" s="346"/>
      <c r="HT33" s="346"/>
      <c r="HU33" s="346"/>
      <c r="HV33" s="346"/>
      <c r="HW33" s="346"/>
      <c r="HX33" s="346"/>
      <c r="HY33" s="346"/>
      <c r="HZ33" s="346"/>
      <c r="IA33" s="346"/>
      <c r="IB33" s="346"/>
      <c r="IC33" s="346"/>
      <c r="ID33" s="346"/>
      <c r="IE33" s="346"/>
      <c r="IF33" s="346"/>
      <c r="IG33" s="346"/>
      <c r="IH33" s="346"/>
      <c r="II33" s="346"/>
      <c r="IJ33" s="346"/>
      <c r="IK33" s="346"/>
      <c r="IL33" s="346"/>
      <c r="IM33" s="346"/>
      <c r="IN33" s="346"/>
      <c r="IO33" s="346"/>
      <c r="IP33" s="346"/>
      <c r="IQ33" s="346"/>
      <c r="IR33" s="346"/>
      <c r="IS33" s="346"/>
      <c r="IT33" s="346"/>
      <c r="IU33" s="346"/>
      <c r="IV33" s="346"/>
      <c r="IW33" s="346"/>
      <c r="IX33" s="346"/>
      <c r="IY33" s="346"/>
      <c r="IZ33" s="346"/>
      <c r="JA33" s="346"/>
      <c r="JB33" s="346"/>
      <c r="JC33" s="346"/>
      <c r="JD33" s="346"/>
      <c r="JE33" s="346"/>
      <c r="JF33" s="346"/>
      <c r="JG33" s="346"/>
      <c r="JH33" s="346"/>
      <c r="JI33" s="346"/>
      <c r="JJ33" s="346"/>
      <c r="JK33" s="346"/>
      <c r="JL33" s="346"/>
      <c r="JM33" s="346"/>
      <c r="JN33" s="346"/>
      <c r="JO33" s="346"/>
      <c r="JP33" s="346"/>
      <c r="JQ33" s="346"/>
      <c r="JR33" s="346"/>
      <c r="JS33" s="346"/>
      <c r="JT33" s="346"/>
      <c r="JU33" s="346"/>
      <c r="JV33" s="346"/>
      <c r="JW33" s="346"/>
      <c r="JX33" s="346"/>
      <c r="JY33" s="346"/>
      <c r="JZ33" s="346"/>
      <c r="KA33" s="346"/>
      <c r="KB33" s="346"/>
      <c r="KC33" s="346"/>
      <c r="KD33" s="346"/>
      <c r="KE33" s="346"/>
      <c r="KF33" s="346"/>
      <c r="KG33" s="346"/>
      <c r="KH33" s="346"/>
      <c r="KI33" s="346"/>
      <c r="KJ33" s="346"/>
      <c r="KK33" s="346"/>
      <c r="KL33" s="346"/>
      <c r="KM33" s="346"/>
      <c r="KN33" s="346"/>
      <c r="KO33" s="346"/>
      <c r="KP33" s="346"/>
      <c r="KQ33" s="346"/>
      <c r="KR33" s="346"/>
      <c r="KS33" s="346"/>
      <c r="KT33" s="346"/>
      <c r="KU33" s="346"/>
      <c r="KV33" s="346"/>
      <c r="KW33" s="346"/>
      <c r="KX33" s="346"/>
      <c r="KY33" s="346"/>
      <c r="KZ33" s="346"/>
      <c r="LA33" s="346"/>
      <c r="LB33" s="346"/>
      <c r="LC33" s="346"/>
      <c r="LD33" s="346"/>
      <c r="LE33" s="346"/>
      <c r="LF33" s="346"/>
      <c r="LG33" s="346"/>
      <c r="LH33" s="346"/>
      <c r="LI33" s="346"/>
      <c r="LJ33" s="346"/>
      <c r="LK33" s="346"/>
      <c r="LL33" s="346"/>
      <c r="LM33" s="346"/>
      <c r="LN33" s="346"/>
      <c r="LO33" s="346"/>
      <c r="LP33" s="346"/>
      <c r="LQ33" s="346"/>
      <c r="LR33" s="346"/>
      <c r="LS33" s="346"/>
      <c r="LT33" s="346"/>
      <c r="LU33" s="346"/>
      <c r="LV33" s="346"/>
      <c r="LW33" s="346"/>
      <c r="LX33" s="346"/>
      <c r="LY33" s="346"/>
      <c r="LZ33" s="346"/>
      <c r="MA33" s="346"/>
      <c r="MB33" s="346"/>
      <c r="MC33" s="346"/>
      <c r="MD33" s="346"/>
      <c r="ME33" s="346"/>
      <c r="MF33" s="346"/>
      <c r="MG33" s="346"/>
      <c r="MH33" s="346"/>
      <c r="MI33" s="346"/>
      <c r="MJ33" s="346"/>
      <c r="MK33" s="346"/>
      <c r="ML33" s="346"/>
      <c r="MM33" s="346"/>
      <c r="MN33" s="346"/>
      <c r="MO33" s="346"/>
      <c r="MP33" s="346"/>
      <c r="MQ33" s="346"/>
      <c r="MR33" s="346"/>
      <c r="MS33" s="346"/>
      <c r="MT33" s="346"/>
      <c r="MU33" s="346"/>
      <c r="MV33" s="346"/>
      <c r="MW33" s="346"/>
      <c r="MX33" s="346"/>
      <c r="MY33" s="346"/>
      <c r="MZ33" s="346"/>
      <c r="NA33" s="346"/>
      <c r="NB33" s="346"/>
      <c r="NC33" s="346"/>
      <c r="ND33" s="346"/>
      <c r="NE33" s="346"/>
      <c r="NF33" s="346"/>
      <c r="NG33" s="346"/>
      <c r="NH33" s="346"/>
      <c r="NI33" s="346"/>
      <c r="NJ33" s="346"/>
      <c r="NK33" s="346"/>
      <c r="NL33" s="346"/>
      <c r="NM33" s="346"/>
      <c r="NN33" s="346"/>
      <c r="NO33" s="346"/>
      <c r="NP33" s="346"/>
      <c r="NQ33" s="346"/>
      <c r="NR33" s="346"/>
      <c r="NS33" s="346"/>
      <c r="NT33" s="346"/>
      <c r="NU33" s="346"/>
      <c r="NV33" s="346"/>
      <c r="NW33" s="346"/>
      <c r="NX33" s="346"/>
      <c r="NY33" s="346"/>
      <c r="NZ33" s="346"/>
      <c r="OA33" s="346"/>
      <c r="OB33" s="346"/>
      <c r="OC33" s="346"/>
      <c r="OD33" s="346"/>
      <c r="OE33" s="346"/>
      <c r="OF33" s="346"/>
      <c r="OG33" s="346"/>
      <c r="OH33" s="346"/>
      <c r="OI33" s="346"/>
      <c r="OJ33" s="346"/>
      <c r="OK33" s="346"/>
      <c r="OL33" s="346"/>
      <c r="OM33" s="346"/>
      <c r="ON33" s="346"/>
      <c r="OO33" s="346"/>
      <c r="OP33" s="346"/>
      <c r="OQ33" s="346"/>
      <c r="OR33" s="346"/>
      <c r="OS33" s="346"/>
      <c r="OT33" s="346"/>
      <c r="OU33" s="346"/>
      <c r="OV33" s="346"/>
      <c r="OW33" s="346"/>
      <c r="OX33" s="346"/>
      <c r="OY33" s="346"/>
      <c r="OZ33" s="346"/>
      <c r="PA33" s="346"/>
      <c r="PB33" s="346"/>
      <c r="PC33" s="346"/>
      <c r="PD33" s="346"/>
      <c r="PE33" s="346"/>
      <c r="PF33" s="346"/>
      <c r="PG33" s="346"/>
      <c r="PH33" s="346"/>
      <c r="PI33" s="346"/>
      <c r="PJ33" s="346"/>
      <c r="PK33" s="346"/>
      <c r="PL33" s="346"/>
      <c r="PM33" s="346"/>
      <c r="PN33" s="346"/>
      <c r="PO33" s="346"/>
      <c r="PP33" s="346"/>
      <c r="PQ33" s="346"/>
      <c r="PR33" s="346"/>
      <c r="PS33" s="346"/>
      <c r="PT33" s="346"/>
      <c r="PU33" s="346"/>
      <c r="PV33" s="346"/>
      <c r="PW33" s="346"/>
      <c r="PX33" s="346"/>
      <c r="PY33" s="346"/>
      <c r="PZ33" s="346"/>
      <c r="QA33" s="346"/>
      <c r="QB33" s="346"/>
      <c r="QC33" s="346"/>
      <c r="QD33" s="346"/>
      <c r="QE33" s="346"/>
      <c r="QF33" s="346"/>
      <c r="QG33" s="346"/>
      <c r="QH33" s="346"/>
      <c r="QI33" s="346"/>
      <c r="QJ33" s="346"/>
      <c r="QK33" s="346"/>
      <c r="QL33" s="346"/>
      <c r="QM33" s="346"/>
      <c r="QN33" s="346"/>
      <c r="QO33" s="346"/>
      <c r="QP33" s="346"/>
      <c r="QQ33" s="346"/>
      <c r="QR33" s="346"/>
      <c r="QS33" s="346"/>
      <c r="QT33" s="346"/>
      <c r="QU33" s="346"/>
      <c r="QV33" s="346"/>
      <c r="QW33" s="346"/>
      <c r="QX33" s="346"/>
      <c r="QY33" s="346"/>
      <c r="QZ33" s="346"/>
      <c r="RA33" s="346"/>
      <c r="RB33" s="346"/>
      <c r="RC33" s="346"/>
      <c r="RD33" s="346"/>
      <c r="RE33" s="346"/>
      <c r="RF33" s="346"/>
      <c r="RG33" s="346"/>
      <c r="RH33" s="346"/>
      <c r="RI33" s="346"/>
      <c r="RJ33" s="346"/>
      <c r="RK33" s="346"/>
      <c r="RL33" s="346"/>
      <c r="RM33" s="346"/>
      <c r="RN33" s="346"/>
      <c r="RO33" s="346"/>
      <c r="RP33" s="346"/>
      <c r="RQ33" s="346"/>
      <c r="RR33" s="346"/>
      <c r="RS33" s="346"/>
      <c r="RT33" s="346"/>
      <c r="RU33" s="346"/>
      <c r="RV33" s="346"/>
      <c r="RW33" s="346"/>
      <c r="RX33" s="346"/>
      <c r="RY33" s="346"/>
      <c r="RZ33" s="346"/>
      <c r="SA33" s="346"/>
      <c r="SB33" s="346"/>
      <c r="SC33" s="346"/>
      <c r="SD33" s="346"/>
      <c r="SE33" s="346"/>
      <c r="SF33" s="346"/>
      <c r="SG33" s="346"/>
      <c r="SH33" s="346"/>
      <c r="SI33" s="346"/>
      <c r="SJ33" s="346"/>
      <c r="SK33" s="346"/>
      <c r="SL33" s="346"/>
      <c r="SM33" s="346"/>
      <c r="SN33" s="346"/>
      <c r="SO33" s="346"/>
      <c r="SP33" s="346"/>
      <c r="SQ33" s="346"/>
      <c r="SR33" s="346"/>
      <c r="SS33" s="346"/>
      <c r="ST33" s="346"/>
      <c r="SU33" s="346"/>
      <c r="SV33" s="346"/>
      <c r="SW33" s="346"/>
      <c r="SX33" s="346"/>
      <c r="SY33" s="346"/>
      <c r="SZ33" s="346"/>
      <c r="TA33" s="346"/>
      <c r="TB33" s="346"/>
      <c r="TC33" s="346"/>
      <c r="TD33" s="346"/>
      <c r="TE33" s="346"/>
      <c r="TF33" s="346"/>
      <c r="TG33" s="346"/>
      <c r="TH33" s="346"/>
      <c r="TI33" s="346"/>
      <c r="TJ33" s="346"/>
      <c r="TK33" s="346"/>
      <c r="TL33" s="346"/>
      <c r="TM33" s="346"/>
      <c r="TN33" s="346"/>
      <c r="TO33" s="346"/>
      <c r="TP33" s="346"/>
      <c r="TQ33" s="346"/>
      <c r="TR33" s="346"/>
      <c r="TS33" s="346"/>
      <c r="TT33" s="346"/>
      <c r="TU33" s="346"/>
      <c r="TV33" s="346"/>
      <c r="TW33" s="346"/>
      <c r="TX33" s="346"/>
      <c r="TY33" s="346"/>
      <c r="TZ33" s="346"/>
      <c r="UA33" s="346"/>
      <c r="UB33" s="346"/>
      <c r="UC33" s="346"/>
      <c r="UD33" s="346"/>
      <c r="UE33" s="346"/>
      <c r="UF33" s="346"/>
      <c r="UG33" s="346"/>
      <c r="UH33" s="346"/>
      <c r="UI33" s="346"/>
      <c r="UJ33" s="346"/>
      <c r="UK33" s="346"/>
      <c r="UL33" s="346"/>
      <c r="UM33" s="346"/>
      <c r="UN33" s="346"/>
      <c r="UO33" s="346"/>
      <c r="UP33" s="346"/>
      <c r="UQ33" s="346"/>
      <c r="UR33" s="346"/>
      <c r="US33" s="346"/>
      <c r="UT33" s="346"/>
      <c r="UU33" s="346"/>
      <c r="UV33" s="346"/>
      <c r="UW33" s="346"/>
      <c r="UX33" s="346"/>
      <c r="UY33" s="346"/>
      <c r="UZ33" s="346"/>
      <c r="VA33" s="346"/>
      <c r="VB33" s="346"/>
      <c r="VC33" s="346"/>
      <c r="VD33" s="346"/>
      <c r="VE33" s="346"/>
      <c r="VF33" s="346"/>
      <c r="VG33" s="346"/>
      <c r="VH33" s="346"/>
      <c r="VI33" s="346"/>
      <c r="VJ33" s="346"/>
      <c r="VK33" s="346"/>
      <c r="VL33" s="346"/>
      <c r="VM33" s="346"/>
      <c r="VN33" s="346"/>
      <c r="VO33" s="346"/>
      <c r="VP33" s="346"/>
      <c r="VQ33" s="346"/>
      <c r="VR33" s="346"/>
      <c r="VS33" s="346"/>
      <c r="VT33" s="346"/>
      <c r="VU33" s="346"/>
      <c r="VV33" s="346"/>
      <c r="VW33" s="346"/>
      <c r="VX33" s="346"/>
      <c r="VY33" s="346"/>
      <c r="VZ33" s="346"/>
      <c r="WA33" s="346"/>
      <c r="WB33" s="346"/>
      <c r="WC33" s="346"/>
      <c r="WD33" s="346"/>
      <c r="WE33" s="346"/>
      <c r="WF33" s="346"/>
      <c r="WG33" s="346"/>
      <c r="WH33" s="346"/>
      <c r="WI33" s="346"/>
      <c r="WJ33" s="346"/>
      <c r="WK33" s="346"/>
      <c r="WL33" s="346"/>
      <c r="WM33" s="346"/>
      <c r="WN33" s="346"/>
      <c r="WO33" s="346"/>
      <c r="WP33" s="346"/>
      <c r="WQ33" s="346"/>
      <c r="WR33" s="346"/>
      <c r="WS33" s="346"/>
      <c r="WT33" s="346"/>
      <c r="WU33" s="346"/>
      <c r="WV33" s="346"/>
      <c r="WW33" s="346"/>
      <c r="WX33" s="346"/>
      <c r="WY33" s="346"/>
      <c r="WZ33" s="346"/>
      <c r="XA33" s="346"/>
      <c r="XB33" s="346"/>
      <c r="XC33" s="346"/>
      <c r="XD33" s="346"/>
      <c r="XE33" s="346"/>
      <c r="XF33" s="346"/>
      <c r="XG33" s="346"/>
      <c r="XH33" s="346"/>
      <c r="XI33" s="346"/>
      <c r="XJ33" s="346"/>
      <c r="XK33" s="346"/>
      <c r="XL33" s="346"/>
      <c r="XM33" s="346"/>
      <c r="XN33" s="346"/>
      <c r="XO33" s="346"/>
      <c r="XP33" s="346"/>
      <c r="XQ33" s="346"/>
      <c r="XR33" s="346"/>
      <c r="XS33" s="346"/>
      <c r="XT33" s="346"/>
      <c r="XU33" s="346"/>
      <c r="XV33" s="346"/>
      <c r="XW33" s="346"/>
      <c r="XX33" s="346"/>
      <c r="XY33" s="346"/>
      <c r="XZ33" s="346"/>
      <c r="YA33" s="346"/>
      <c r="YB33" s="346"/>
      <c r="YC33" s="346"/>
      <c r="YD33" s="346"/>
      <c r="YE33" s="346"/>
      <c r="YF33" s="346"/>
      <c r="YG33" s="346"/>
      <c r="YH33" s="346"/>
      <c r="YI33" s="346"/>
      <c r="YJ33" s="346"/>
      <c r="YK33" s="346"/>
      <c r="YL33" s="346"/>
      <c r="YM33" s="346"/>
      <c r="YN33" s="346"/>
      <c r="YO33" s="346"/>
      <c r="YP33" s="346"/>
      <c r="YQ33" s="346"/>
      <c r="YR33" s="346"/>
      <c r="YS33" s="346"/>
      <c r="YT33" s="346"/>
      <c r="YU33" s="346"/>
      <c r="YV33" s="346"/>
      <c r="YW33" s="346"/>
      <c r="YX33" s="346"/>
    </row>
    <row r="34" spans="1:674" s="263" customFormat="1" ht="22" customHeight="1" x14ac:dyDescent="0.2">
      <c r="A34" s="406" t="s">
        <v>132</v>
      </c>
      <c r="B34" s="347" t="s">
        <v>125</v>
      </c>
      <c r="C34" s="348">
        <v>0.18990000000000001</v>
      </c>
      <c r="D34" s="348">
        <v>0.19400000000000001</v>
      </c>
      <c r="E34" s="348">
        <v>0.189</v>
      </c>
      <c r="F34" s="348">
        <v>0.27500000000000002</v>
      </c>
      <c r="G34" s="348">
        <v>0.24660000000000001</v>
      </c>
      <c r="H34" s="348">
        <v>0.23080000000000001</v>
      </c>
      <c r="I34" s="348">
        <v>0.22170000000000001</v>
      </c>
      <c r="J34" s="348">
        <v>0.2087</v>
      </c>
      <c r="K34" s="348">
        <v>0.21629999999999999</v>
      </c>
      <c r="L34" s="348">
        <v>0.21870000000000001</v>
      </c>
      <c r="M34" s="348">
        <v>0.21560000000000001</v>
      </c>
      <c r="N34" s="348">
        <v>0.25790000000000002</v>
      </c>
      <c r="O34" s="348">
        <v>0.25159999999999999</v>
      </c>
      <c r="P34" s="348">
        <v>0.2586</v>
      </c>
      <c r="Q34" s="348">
        <v>0.25056299999999998</v>
      </c>
      <c r="R34" s="348">
        <v>0.1181</v>
      </c>
      <c r="S34" s="348">
        <v>0.186696</v>
      </c>
      <c r="T34" s="348">
        <v>0.15959100000000001</v>
      </c>
      <c r="U34" s="348">
        <v>0.14476900000000001</v>
      </c>
      <c r="V34" s="348">
        <v>0.225463</v>
      </c>
      <c r="W34" s="348">
        <v>0.23663899999999999</v>
      </c>
      <c r="X34" s="348">
        <v>0.23247499999999999</v>
      </c>
      <c r="Y34" s="348">
        <v>0.22445499999999999</v>
      </c>
      <c r="Z34" s="348">
        <v>0.29302499999999998</v>
      </c>
      <c r="AA34" s="348">
        <v>0.31264599999999998</v>
      </c>
      <c r="AB34" s="348">
        <v>0.29580800000000002</v>
      </c>
      <c r="AC34" s="348">
        <v>0.29173399999999999</v>
      </c>
      <c r="AD34" s="348">
        <v>0.28810799999999998</v>
      </c>
      <c r="AE34" s="348">
        <v>0.30642200000000003</v>
      </c>
      <c r="AF34" s="348">
        <v>0.28601500000000002</v>
      </c>
      <c r="AG34" s="350"/>
      <c r="AH34" s="350"/>
      <c r="AI34" s="350"/>
      <c r="AJ34" s="350"/>
      <c r="AK34" s="350"/>
      <c r="AL34" s="350"/>
      <c r="AM34" s="350"/>
      <c r="AN34" s="350"/>
      <c r="AO34" s="350"/>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c r="HQ34" s="346"/>
      <c r="HR34" s="346"/>
      <c r="HS34" s="346"/>
      <c r="HT34" s="346"/>
      <c r="HU34" s="346"/>
      <c r="HV34" s="346"/>
      <c r="HW34" s="346"/>
      <c r="HX34" s="346"/>
      <c r="HY34" s="346"/>
      <c r="HZ34" s="346"/>
      <c r="IA34" s="346"/>
      <c r="IB34" s="346"/>
      <c r="IC34" s="346"/>
      <c r="ID34" s="346"/>
      <c r="IE34" s="346"/>
      <c r="IF34" s="346"/>
      <c r="IG34" s="346"/>
      <c r="IH34" s="346"/>
      <c r="II34" s="346"/>
      <c r="IJ34" s="346"/>
      <c r="IK34" s="346"/>
      <c r="IL34" s="346"/>
      <c r="IM34" s="346"/>
      <c r="IN34" s="346"/>
      <c r="IO34" s="346"/>
      <c r="IP34" s="346"/>
      <c r="IQ34" s="346"/>
      <c r="IR34" s="346"/>
      <c r="IS34" s="346"/>
      <c r="IT34" s="346"/>
      <c r="IU34" s="346"/>
      <c r="IV34" s="346"/>
      <c r="IW34" s="346"/>
      <c r="IX34" s="346"/>
      <c r="IY34" s="346"/>
      <c r="IZ34" s="346"/>
      <c r="JA34" s="346"/>
      <c r="JB34" s="346"/>
      <c r="JC34" s="346"/>
      <c r="JD34" s="346"/>
      <c r="JE34" s="346"/>
      <c r="JF34" s="346"/>
      <c r="JG34" s="346"/>
      <c r="JH34" s="346"/>
      <c r="JI34" s="346"/>
      <c r="JJ34" s="346"/>
      <c r="JK34" s="346"/>
      <c r="JL34" s="346"/>
      <c r="JM34" s="346"/>
      <c r="JN34" s="346"/>
      <c r="JO34" s="346"/>
      <c r="JP34" s="346"/>
      <c r="JQ34" s="346"/>
      <c r="JR34" s="346"/>
      <c r="JS34" s="346"/>
      <c r="JT34" s="346"/>
      <c r="JU34" s="346"/>
      <c r="JV34" s="346"/>
      <c r="JW34" s="346"/>
      <c r="JX34" s="346"/>
      <c r="JY34" s="346"/>
      <c r="JZ34" s="346"/>
      <c r="KA34" s="346"/>
      <c r="KB34" s="346"/>
      <c r="KC34" s="346"/>
      <c r="KD34" s="346"/>
      <c r="KE34" s="346"/>
      <c r="KF34" s="346"/>
      <c r="KG34" s="346"/>
      <c r="KH34" s="346"/>
      <c r="KI34" s="346"/>
      <c r="KJ34" s="346"/>
      <c r="KK34" s="346"/>
      <c r="KL34" s="346"/>
      <c r="KM34" s="346"/>
      <c r="KN34" s="346"/>
      <c r="KO34" s="346"/>
      <c r="KP34" s="346"/>
      <c r="KQ34" s="346"/>
      <c r="KR34" s="346"/>
      <c r="KS34" s="346"/>
      <c r="KT34" s="346"/>
      <c r="KU34" s="346"/>
      <c r="KV34" s="346"/>
      <c r="KW34" s="346"/>
      <c r="KX34" s="346"/>
      <c r="KY34" s="346"/>
      <c r="KZ34" s="346"/>
      <c r="LA34" s="346"/>
      <c r="LB34" s="346"/>
      <c r="LC34" s="346"/>
      <c r="LD34" s="346"/>
      <c r="LE34" s="346"/>
      <c r="LF34" s="346"/>
      <c r="LG34" s="346"/>
      <c r="LH34" s="346"/>
      <c r="LI34" s="346"/>
      <c r="LJ34" s="346"/>
      <c r="LK34" s="346"/>
      <c r="LL34" s="346"/>
      <c r="LM34" s="346"/>
      <c r="LN34" s="346"/>
      <c r="LO34" s="346"/>
      <c r="LP34" s="346"/>
      <c r="LQ34" s="346"/>
      <c r="LR34" s="346"/>
      <c r="LS34" s="346"/>
      <c r="LT34" s="346"/>
      <c r="LU34" s="346"/>
      <c r="LV34" s="346"/>
      <c r="LW34" s="346"/>
      <c r="LX34" s="346"/>
      <c r="LY34" s="346"/>
      <c r="LZ34" s="346"/>
      <c r="MA34" s="346"/>
      <c r="MB34" s="346"/>
      <c r="MC34" s="346"/>
      <c r="MD34" s="346"/>
      <c r="ME34" s="346"/>
      <c r="MF34" s="346"/>
      <c r="MG34" s="346"/>
      <c r="MH34" s="346"/>
      <c r="MI34" s="346"/>
      <c r="MJ34" s="346"/>
      <c r="MK34" s="346"/>
      <c r="ML34" s="346"/>
      <c r="MM34" s="346"/>
      <c r="MN34" s="346"/>
      <c r="MO34" s="346"/>
      <c r="MP34" s="346"/>
      <c r="MQ34" s="346"/>
      <c r="MR34" s="346"/>
      <c r="MS34" s="346"/>
      <c r="MT34" s="346"/>
      <c r="MU34" s="346"/>
      <c r="MV34" s="346"/>
      <c r="MW34" s="346"/>
      <c r="MX34" s="346"/>
      <c r="MY34" s="346"/>
      <c r="MZ34" s="346"/>
      <c r="NA34" s="346"/>
      <c r="NB34" s="346"/>
      <c r="NC34" s="346"/>
      <c r="ND34" s="346"/>
      <c r="NE34" s="346"/>
      <c r="NF34" s="346"/>
      <c r="NG34" s="346"/>
      <c r="NH34" s="346"/>
      <c r="NI34" s="346"/>
      <c r="NJ34" s="346"/>
      <c r="NK34" s="346"/>
      <c r="NL34" s="346"/>
      <c r="NM34" s="346"/>
      <c r="NN34" s="346"/>
      <c r="NO34" s="346"/>
      <c r="NP34" s="346"/>
      <c r="NQ34" s="346"/>
      <c r="NR34" s="346"/>
      <c r="NS34" s="346"/>
      <c r="NT34" s="346"/>
      <c r="NU34" s="346"/>
      <c r="NV34" s="346"/>
      <c r="NW34" s="346"/>
      <c r="NX34" s="346"/>
      <c r="NY34" s="346"/>
      <c r="NZ34" s="346"/>
      <c r="OA34" s="346"/>
      <c r="OB34" s="346"/>
      <c r="OC34" s="346"/>
      <c r="OD34" s="346"/>
      <c r="OE34" s="346"/>
      <c r="OF34" s="346"/>
      <c r="OG34" s="346"/>
      <c r="OH34" s="346"/>
      <c r="OI34" s="346"/>
      <c r="OJ34" s="346"/>
      <c r="OK34" s="346"/>
      <c r="OL34" s="346"/>
      <c r="OM34" s="346"/>
      <c r="ON34" s="346"/>
      <c r="OO34" s="346"/>
      <c r="OP34" s="346"/>
      <c r="OQ34" s="346"/>
      <c r="OR34" s="346"/>
      <c r="OS34" s="346"/>
      <c r="OT34" s="346"/>
      <c r="OU34" s="346"/>
      <c r="OV34" s="346"/>
      <c r="OW34" s="346"/>
      <c r="OX34" s="346"/>
      <c r="OY34" s="346"/>
      <c r="OZ34" s="346"/>
      <c r="PA34" s="346"/>
      <c r="PB34" s="346"/>
      <c r="PC34" s="346"/>
      <c r="PD34" s="346"/>
      <c r="PE34" s="346"/>
      <c r="PF34" s="346"/>
      <c r="PG34" s="346"/>
      <c r="PH34" s="346"/>
      <c r="PI34" s="346"/>
      <c r="PJ34" s="346"/>
      <c r="PK34" s="346"/>
      <c r="PL34" s="346"/>
      <c r="PM34" s="346"/>
      <c r="PN34" s="346"/>
      <c r="PO34" s="346"/>
      <c r="PP34" s="346"/>
      <c r="PQ34" s="346"/>
      <c r="PR34" s="346"/>
      <c r="PS34" s="346"/>
      <c r="PT34" s="346"/>
      <c r="PU34" s="346"/>
      <c r="PV34" s="346"/>
      <c r="PW34" s="346"/>
      <c r="PX34" s="346"/>
      <c r="PY34" s="346"/>
      <c r="PZ34" s="346"/>
      <c r="QA34" s="346"/>
      <c r="QB34" s="346"/>
      <c r="QC34" s="346"/>
      <c r="QD34" s="346"/>
      <c r="QE34" s="346"/>
      <c r="QF34" s="346"/>
      <c r="QG34" s="346"/>
      <c r="QH34" s="346"/>
      <c r="QI34" s="346"/>
      <c r="QJ34" s="346"/>
      <c r="QK34" s="346"/>
      <c r="QL34" s="346"/>
      <c r="QM34" s="346"/>
      <c r="QN34" s="346"/>
      <c r="QO34" s="346"/>
      <c r="QP34" s="346"/>
      <c r="QQ34" s="346"/>
      <c r="QR34" s="346"/>
      <c r="QS34" s="346"/>
      <c r="QT34" s="346"/>
      <c r="QU34" s="346"/>
      <c r="QV34" s="346"/>
      <c r="QW34" s="346"/>
      <c r="QX34" s="346"/>
      <c r="QY34" s="346"/>
      <c r="QZ34" s="346"/>
      <c r="RA34" s="346"/>
      <c r="RB34" s="346"/>
      <c r="RC34" s="346"/>
      <c r="RD34" s="346"/>
      <c r="RE34" s="346"/>
      <c r="RF34" s="346"/>
      <c r="RG34" s="346"/>
      <c r="RH34" s="346"/>
      <c r="RI34" s="346"/>
      <c r="RJ34" s="346"/>
      <c r="RK34" s="346"/>
      <c r="RL34" s="346"/>
      <c r="RM34" s="346"/>
      <c r="RN34" s="346"/>
      <c r="RO34" s="346"/>
      <c r="RP34" s="346"/>
      <c r="RQ34" s="346"/>
      <c r="RR34" s="346"/>
      <c r="RS34" s="346"/>
      <c r="RT34" s="346"/>
      <c r="RU34" s="346"/>
      <c r="RV34" s="346"/>
      <c r="RW34" s="346"/>
      <c r="RX34" s="346"/>
      <c r="RY34" s="346"/>
      <c r="RZ34" s="346"/>
      <c r="SA34" s="346"/>
      <c r="SB34" s="346"/>
      <c r="SC34" s="346"/>
      <c r="SD34" s="346"/>
      <c r="SE34" s="346"/>
      <c r="SF34" s="346"/>
      <c r="SG34" s="346"/>
      <c r="SH34" s="346"/>
      <c r="SI34" s="346"/>
      <c r="SJ34" s="346"/>
      <c r="SK34" s="346"/>
      <c r="SL34" s="346"/>
      <c r="SM34" s="346"/>
      <c r="SN34" s="346"/>
      <c r="SO34" s="346"/>
      <c r="SP34" s="346"/>
      <c r="SQ34" s="346"/>
      <c r="SR34" s="346"/>
      <c r="SS34" s="346"/>
      <c r="ST34" s="346"/>
      <c r="SU34" s="346"/>
      <c r="SV34" s="346"/>
      <c r="SW34" s="346"/>
      <c r="SX34" s="346"/>
      <c r="SY34" s="346"/>
      <c r="SZ34" s="346"/>
      <c r="TA34" s="346"/>
      <c r="TB34" s="346"/>
      <c r="TC34" s="346"/>
      <c r="TD34" s="346"/>
      <c r="TE34" s="346"/>
      <c r="TF34" s="346"/>
      <c r="TG34" s="346"/>
      <c r="TH34" s="346"/>
      <c r="TI34" s="346"/>
      <c r="TJ34" s="346"/>
      <c r="TK34" s="346"/>
      <c r="TL34" s="346"/>
      <c r="TM34" s="346"/>
      <c r="TN34" s="346"/>
      <c r="TO34" s="346"/>
      <c r="TP34" s="346"/>
      <c r="TQ34" s="346"/>
      <c r="TR34" s="346"/>
      <c r="TS34" s="346"/>
      <c r="TT34" s="346"/>
      <c r="TU34" s="346"/>
      <c r="TV34" s="346"/>
      <c r="TW34" s="346"/>
      <c r="TX34" s="346"/>
      <c r="TY34" s="346"/>
      <c r="TZ34" s="346"/>
      <c r="UA34" s="346"/>
      <c r="UB34" s="346"/>
      <c r="UC34" s="346"/>
      <c r="UD34" s="346"/>
      <c r="UE34" s="346"/>
      <c r="UF34" s="346"/>
      <c r="UG34" s="346"/>
      <c r="UH34" s="346"/>
      <c r="UI34" s="346"/>
      <c r="UJ34" s="346"/>
      <c r="UK34" s="346"/>
      <c r="UL34" s="346"/>
      <c r="UM34" s="346"/>
      <c r="UN34" s="346"/>
      <c r="UO34" s="346"/>
      <c r="UP34" s="346"/>
      <c r="UQ34" s="346"/>
      <c r="UR34" s="346"/>
      <c r="US34" s="346"/>
      <c r="UT34" s="346"/>
      <c r="UU34" s="346"/>
      <c r="UV34" s="346"/>
      <c r="UW34" s="346"/>
      <c r="UX34" s="346"/>
      <c r="UY34" s="346"/>
      <c r="UZ34" s="346"/>
      <c r="VA34" s="346"/>
      <c r="VB34" s="346"/>
      <c r="VC34" s="346"/>
      <c r="VD34" s="346"/>
      <c r="VE34" s="346"/>
      <c r="VF34" s="346"/>
      <c r="VG34" s="346"/>
      <c r="VH34" s="346"/>
      <c r="VI34" s="346"/>
      <c r="VJ34" s="346"/>
      <c r="VK34" s="346"/>
      <c r="VL34" s="346"/>
      <c r="VM34" s="346"/>
      <c r="VN34" s="346"/>
      <c r="VO34" s="346"/>
      <c r="VP34" s="346"/>
      <c r="VQ34" s="346"/>
      <c r="VR34" s="346"/>
      <c r="VS34" s="346"/>
      <c r="VT34" s="346"/>
      <c r="VU34" s="346"/>
      <c r="VV34" s="346"/>
      <c r="VW34" s="346"/>
      <c r="VX34" s="346"/>
      <c r="VY34" s="346"/>
      <c r="VZ34" s="346"/>
      <c r="WA34" s="346"/>
      <c r="WB34" s="346"/>
      <c r="WC34" s="346"/>
      <c r="WD34" s="346"/>
      <c r="WE34" s="346"/>
      <c r="WF34" s="346"/>
      <c r="WG34" s="346"/>
      <c r="WH34" s="346"/>
      <c r="WI34" s="346"/>
      <c r="WJ34" s="346"/>
      <c r="WK34" s="346"/>
      <c r="WL34" s="346"/>
      <c r="WM34" s="346"/>
      <c r="WN34" s="346"/>
      <c r="WO34" s="346"/>
      <c r="WP34" s="346"/>
      <c r="WQ34" s="346"/>
      <c r="WR34" s="346"/>
      <c r="WS34" s="346"/>
      <c r="WT34" s="346"/>
      <c r="WU34" s="346"/>
      <c r="WV34" s="346"/>
      <c r="WW34" s="346"/>
      <c r="WX34" s="346"/>
      <c r="WY34" s="346"/>
      <c r="WZ34" s="346"/>
      <c r="XA34" s="346"/>
      <c r="XB34" s="346"/>
      <c r="XC34" s="346"/>
      <c r="XD34" s="346"/>
      <c r="XE34" s="346"/>
      <c r="XF34" s="346"/>
      <c r="XG34" s="346"/>
      <c r="XH34" s="346"/>
      <c r="XI34" s="346"/>
      <c r="XJ34" s="346"/>
      <c r="XK34" s="346"/>
      <c r="XL34" s="346"/>
      <c r="XM34" s="346"/>
      <c r="XN34" s="346"/>
      <c r="XO34" s="346"/>
      <c r="XP34" s="346"/>
      <c r="XQ34" s="346"/>
      <c r="XR34" s="346"/>
      <c r="XS34" s="346"/>
      <c r="XT34" s="346"/>
      <c r="XU34" s="346"/>
      <c r="XV34" s="346"/>
      <c r="XW34" s="346"/>
      <c r="XX34" s="346"/>
      <c r="XY34" s="346"/>
      <c r="XZ34" s="346"/>
      <c r="YA34" s="346"/>
      <c r="YB34" s="346"/>
      <c r="YC34" s="346"/>
      <c r="YD34" s="346"/>
      <c r="YE34" s="346"/>
      <c r="YF34" s="346"/>
      <c r="YG34" s="346"/>
      <c r="YH34" s="346"/>
      <c r="YI34" s="346"/>
      <c r="YJ34" s="346"/>
      <c r="YK34" s="346"/>
      <c r="YL34" s="346"/>
      <c r="YM34" s="346"/>
      <c r="YN34" s="346"/>
      <c r="YO34" s="346"/>
      <c r="YP34" s="346"/>
      <c r="YQ34" s="346"/>
      <c r="YR34" s="346"/>
      <c r="YS34" s="346"/>
      <c r="YT34" s="346"/>
      <c r="YU34" s="346"/>
      <c r="YV34" s="346"/>
      <c r="YW34" s="346"/>
      <c r="YX34" s="346"/>
    </row>
    <row r="35" spans="1:674" s="264" customFormat="1" ht="11.25" customHeight="1" x14ac:dyDescent="0.2">
      <c r="A35" s="407"/>
      <c r="B35" s="349" t="s">
        <v>126</v>
      </c>
      <c r="C35" s="350">
        <v>2.4E-2</v>
      </c>
      <c r="D35" s="350">
        <v>2.4E-2</v>
      </c>
      <c r="E35" s="350">
        <v>2.4E-2</v>
      </c>
      <c r="F35" s="350">
        <v>3.4000000000000002E-2</v>
      </c>
      <c r="G35" s="350">
        <v>3.0099999999999998E-2</v>
      </c>
      <c r="H35" s="350">
        <v>2.76E-2</v>
      </c>
      <c r="I35" s="350">
        <v>2.63E-2</v>
      </c>
      <c r="J35" s="350">
        <v>2.4400000000000002E-2</v>
      </c>
      <c r="K35" s="350">
        <v>2.47E-2</v>
      </c>
      <c r="L35" s="350">
        <v>2.4400000000000002E-2</v>
      </c>
      <c r="M35" s="350">
        <v>2.3900000000000001E-2</v>
      </c>
      <c r="N35" s="350">
        <v>2.8199999999999999E-2</v>
      </c>
      <c r="O35" s="350">
        <v>2.7699999999999999E-2</v>
      </c>
      <c r="P35" s="350">
        <v>2.81E-2</v>
      </c>
      <c r="Q35" s="350">
        <v>2.7123999999999999E-2</v>
      </c>
      <c r="R35" s="350">
        <v>1.2762000000000001E-2</v>
      </c>
      <c r="S35" s="350">
        <v>2.0472000000000001E-2</v>
      </c>
      <c r="T35" s="350">
        <v>1.7729999999999999E-2</v>
      </c>
      <c r="U35" s="350">
        <v>1.6164999999999999E-2</v>
      </c>
      <c r="V35" s="350">
        <v>2.5821E-2</v>
      </c>
      <c r="W35" s="350">
        <v>2.7640999999999999E-2</v>
      </c>
      <c r="X35" s="350">
        <v>2.7824999999999999E-2</v>
      </c>
      <c r="Y35" s="350">
        <v>2.6970000000000001E-2</v>
      </c>
      <c r="Z35" s="350">
        <v>3.2343999999999998E-2</v>
      </c>
      <c r="AA35" s="350">
        <v>3.5341999999999998E-2</v>
      </c>
      <c r="AB35" s="350">
        <v>3.3989999999999999E-2</v>
      </c>
      <c r="AC35" s="350">
        <v>3.2826000000000001E-2</v>
      </c>
      <c r="AD35" s="350">
        <v>3.1268999999999998E-2</v>
      </c>
      <c r="AE35" s="350">
        <v>3.4264000000000003E-2</v>
      </c>
      <c r="AF35" s="350">
        <v>3.2627000000000003E-2</v>
      </c>
      <c r="AG35" s="350"/>
      <c r="AH35" s="350"/>
      <c r="AI35" s="350"/>
      <c r="AJ35" s="350"/>
      <c r="AK35" s="350"/>
      <c r="AL35" s="350"/>
      <c r="AM35" s="350"/>
      <c r="AN35" s="350"/>
      <c r="AO35" s="350"/>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c r="IW35" s="355"/>
      <c r="IX35" s="355"/>
      <c r="IY35" s="355"/>
      <c r="IZ35" s="355"/>
      <c r="JA35" s="355"/>
      <c r="JB35" s="355"/>
      <c r="JC35" s="355"/>
      <c r="JD35" s="355"/>
      <c r="JE35" s="355"/>
      <c r="JF35" s="355"/>
      <c r="JG35" s="355"/>
      <c r="JH35" s="355"/>
      <c r="JI35" s="355"/>
      <c r="JJ35" s="355"/>
      <c r="JK35" s="355"/>
      <c r="JL35" s="355"/>
      <c r="JM35" s="355"/>
      <c r="JN35" s="355"/>
      <c r="JO35" s="355"/>
      <c r="JP35" s="355"/>
      <c r="JQ35" s="355"/>
      <c r="JR35" s="355"/>
      <c r="JS35" s="355"/>
      <c r="JT35" s="355"/>
      <c r="JU35" s="355"/>
      <c r="JV35" s="355"/>
      <c r="JW35" s="355"/>
      <c r="JX35" s="355"/>
      <c r="JY35" s="355"/>
      <c r="JZ35" s="355"/>
      <c r="KA35" s="355"/>
      <c r="KB35" s="355"/>
      <c r="KC35" s="355"/>
      <c r="KD35" s="355"/>
      <c r="KE35" s="355"/>
      <c r="KF35" s="355"/>
      <c r="KG35" s="355"/>
      <c r="KH35" s="355"/>
      <c r="KI35" s="355"/>
      <c r="KJ35" s="355"/>
      <c r="KK35" s="355"/>
      <c r="KL35" s="355"/>
      <c r="KM35" s="355"/>
      <c r="KN35" s="355"/>
      <c r="KO35" s="355"/>
      <c r="KP35" s="355"/>
      <c r="KQ35" s="355"/>
      <c r="KR35" s="355"/>
      <c r="KS35" s="355"/>
      <c r="KT35" s="355"/>
      <c r="KU35" s="355"/>
      <c r="KV35" s="355"/>
      <c r="KW35" s="355"/>
      <c r="KX35" s="355"/>
      <c r="KY35" s="355"/>
      <c r="KZ35" s="355"/>
      <c r="LA35" s="355"/>
      <c r="LB35" s="355"/>
      <c r="LC35" s="355"/>
      <c r="LD35" s="355"/>
      <c r="LE35" s="355"/>
      <c r="LF35" s="355"/>
      <c r="LG35" s="355"/>
      <c r="LH35" s="355"/>
      <c r="LI35" s="355"/>
      <c r="LJ35" s="355"/>
      <c r="LK35" s="355"/>
      <c r="LL35" s="355"/>
      <c r="LM35" s="355"/>
      <c r="LN35" s="355"/>
      <c r="LO35" s="355"/>
      <c r="LP35" s="355"/>
      <c r="LQ35" s="355"/>
      <c r="LR35" s="355"/>
      <c r="LS35" s="355"/>
      <c r="LT35" s="355"/>
      <c r="LU35" s="355"/>
      <c r="LV35" s="355"/>
      <c r="LW35" s="355"/>
      <c r="LX35" s="355"/>
      <c r="LY35" s="355"/>
      <c r="LZ35" s="355"/>
      <c r="MA35" s="355"/>
      <c r="MB35" s="355"/>
      <c r="MC35" s="355"/>
      <c r="MD35" s="355"/>
      <c r="ME35" s="355"/>
      <c r="MF35" s="355"/>
      <c r="MG35" s="355"/>
      <c r="MH35" s="355"/>
      <c r="MI35" s="355"/>
      <c r="MJ35" s="355"/>
      <c r="MK35" s="355"/>
      <c r="ML35" s="355"/>
      <c r="MM35" s="355"/>
      <c r="MN35" s="355"/>
      <c r="MO35" s="355"/>
      <c r="MP35" s="355"/>
      <c r="MQ35" s="355"/>
      <c r="MR35" s="355"/>
      <c r="MS35" s="355"/>
      <c r="MT35" s="355"/>
      <c r="MU35" s="355"/>
      <c r="MV35" s="355"/>
      <c r="MW35" s="355"/>
      <c r="MX35" s="355"/>
      <c r="MY35" s="355"/>
      <c r="MZ35" s="355"/>
      <c r="NA35" s="355"/>
      <c r="NB35" s="355"/>
      <c r="NC35" s="355"/>
      <c r="ND35" s="355"/>
      <c r="NE35" s="355"/>
      <c r="NF35" s="355"/>
      <c r="NG35" s="355"/>
      <c r="NH35" s="355"/>
      <c r="NI35" s="355"/>
      <c r="NJ35" s="355"/>
      <c r="NK35" s="355"/>
      <c r="NL35" s="355"/>
      <c r="NM35" s="355"/>
      <c r="NN35" s="355"/>
      <c r="NO35" s="355"/>
      <c r="NP35" s="355"/>
      <c r="NQ35" s="355"/>
      <c r="NR35" s="355"/>
      <c r="NS35" s="355"/>
      <c r="NT35" s="355"/>
      <c r="NU35" s="355"/>
      <c r="NV35" s="355"/>
      <c r="NW35" s="355"/>
      <c r="NX35" s="355"/>
      <c r="NY35" s="355"/>
      <c r="NZ35" s="355"/>
      <c r="OA35" s="355"/>
      <c r="OB35" s="355"/>
      <c r="OC35" s="355"/>
      <c r="OD35" s="355"/>
      <c r="OE35" s="355"/>
      <c r="OF35" s="355"/>
      <c r="OG35" s="355"/>
      <c r="OH35" s="355"/>
      <c r="OI35" s="355"/>
      <c r="OJ35" s="355"/>
      <c r="OK35" s="355"/>
      <c r="OL35" s="355"/>
      <c r="OM35" s="355"/>
      <c r="ON35" s="355"/>
      <c r="OO35" s="355"/>
      <c r="OP35" s="355"/>
      <c r="OQ35" s="355"/>
      <c r="OR35" s="355"/>
      <c r="OS35" s="355"/>
      <c r="OT35" s="355"/>
      <c r="OU35" s="355"/>
      <c r="OV35" s="355"/>
      <c r="OW35" s="355"/>
      <c r="OX35" s="355"/>
      <c r="OY35" s="355"/>
      <c r="OZ35" s="355"/>
      <c r="PA35" s="355"/>
      <c r="PB35" s="355"/>
      <c r="PC35" s="355"/>
      <c r="PD35" s="355"/>
      <c r="PE35" s="355"/>
      <c r="PF35" s="355"/>
      <c r="PG35" s="355"/>
      <c r="PH35" s="355"/>
      <c r="PI35" s="355"/>
      <c r="PJ35" s="355"/>
      <c r="PK35" s="355"/>
      <c r="PL35" s="355"/>
      <c r="PM35" s="355"/>
      <c r="PN35" s="355"/>
      <c r="PO35" s="355"/>
      <c r="PP35" s="355"/>
      <c r="PQ35" s="355"/>
      <c r="PR35" s="355"/>
      <c r="PS35" s="355"/>
      <c r="PT35" s="355"/>
      <c r="PU35" s="355"/>
      <c r="PV35" s="355"/>
      <c r="PW35" s="355"/>
      <c r="PX35" s="355"/>
      <c r="PY35" s="355"/>
      <c r="PZ35" s="355"/>
      <c r="QA35" s="355"/>
      <c r="QB35" s="355"/>
      <c r="QC35" s="355"/>
      <c r="QD35" s="355"/>
      <c r="QE35" s="355"/>
      <c r="QF35" s="355"/>
      <c r="QG35" s="355"/>
      <c r="QH35" s="355"/>
      <c r="QI35" s="355"/>
      <c r="QJ35" s="355"/>
      <c r="QK35" s="355"/>
      <c r="QL35" s="355"/>
      <c r="QM35" s="355"/>
      <c r="QN35" s="355"/>
      <c r="QO35" s="355"/>
      <c r="QP35" s="355"/>
      <c r="QQ35" s="355"/>
      <c r="QR35" s="355"/>
      <c r="QS35" s="355"/>
      <c r="QT35" s="355"/>
      <c r="QU35" s="355"/>
      <c r="QV35" s="355"/>
      <c r="QW35" s="355"/>
      <c r="QX35" s="355"/>
      <c r="QY35" s="355"/>
      <c r="QZ35" s="355"/>
      <c r="RA35" s="355"/>
      <c r="RB35" s="355"/>
      <c r="RC35" s="355"/>
      <c r="RD35" s="355"/>
      <c r="RE35" s="355"/>
      <c r="RF35" s="355"/>
      <c r="RG35" s="355"/>
      <c r="RH35" s="355"/>
      <c r="RI35" s="355"/>
      <c r="RJ35" s="355"/>
      <c r="RK35" s="355"/>
      <c r="RL35" s="355"/>
      <c r="RM35" s="355"/>
      <c r="RN35" s="355"/>
      <c r="RO35" s="355"/>
      <c r="RP35" s="355"/>
      <c r="RQ35" s="355"/>
      <c r="RR35" s="355"/>
      <c r="RS35" s="355"/>
      <c r="RT35" s="355"/>
      <c r="RU35" s="355"/>
      <c r="RV35" s="355"/>
      <c r="RW35" s="355"/>
      <c r="RX35" s="355"/>
      <c r="RY35" s="355"/>
      <c r="RZ35" s="355"/>
      <c r="SA35" s="355"/>
      <c r="SB35" s="355"/>
      <c r="SC35" s="355"/>
      <c r="SD35" s="355"/>
      <c r="SE35" s="355"/>
      <c r="SF35" s="355"/>
      <c r="SG35" s="355"/>
      <c r="SH35" s="355"/>
      <c r="SI35" s="355"/>
      <c r="SJ35" s="355"/>
      <c r="SK35" s="355"/>
      <c r="SL35" s="355"/>
      <c r="SM35" s="355"/>
      <c r="SN35" s="355"/>
      <c r="SO35" s="355"/>
      <c r="SP35" s="355"/>
      <c r="SQ35" s="355"/>
      <c r="SR35" s="355"/>
      <c r="SS35" s="355"/>
      <c r="ST35" s="355"/>
      <c r="SU35" s="355"/>
      <c r="SV35" s="355"/>
      <c r="SW35" s="355"/>
      <c r="SX35" s="355"/>
      <c r="SY35" s="355"/>
      <c r="SZ35" s="355"/>
      <c r="TA35" s="355"/>
      <c r="TB35" s="355"/>
      <c r="TC35" s="355"/>
      <c r="TD35" s="355"/>
      <c r="TE35" s="355"/>
      <c r="TF35" s="355"/>
      <c r="TG35" s="355"/>
      <c r="TH35" s="355"/>
      <c r="TI35" s="355"/>
      <c r="TJ35" s="355"/>
      <c r="TK35" s="355"/>
      <c r="TL35" s="355"/>
      <c r="TM35" s="355"/>
      <c r="TN35" s="355"/>
      <c r="TO35" s="355"/>
      <c r="TP35" s="355"/>
      <c r="TQ35" s="355"/>
      <c r="TR35" s="355"/>
      <c r="TS35" s="355"/>
      <c r="TT35" s="355"/>
      <c r="TU35" s="355"/>
      <c r="TV35" s="355"/>
      <c r="TW35" s="355"/>
      <c r="TX35" s="355"/>
      <c r="TY35" s="355"/>
      <c r="TZ35" s="355"/>
      <c r="UA35" s="355"/>
      <c r="UB35" s="355"/>
      <c r="UC35" s="355"/>
      <c r="UD35" s="355"/>
      <c r="UE35" s="355"/>
      <c r="UF35" s="355"/>
      <c r="UG35" s="355"/>
      <c r="UH35" s="355"/>
      <c r="UI35" s="355"/>
      <c r="UJ35" s="355"/>
      <c r="UK35" s="355"/>
      <c r="UL35" s="355"/>
      <c r="UM35" s="355"/>
      <c r="UN35" s="355"/>
      <c r="UO35" s="355"/>
      <c r="UP35" s="355"/>
      <c r="UQ35" s="355"/>
      <c r="UR35" s="355"/>
      <c r="US35" s="355"/>
      <c r="UT35" s="355"/>
      <c r="UU35" s="355"/>
      <c r="UV35" s="355"/>
      <c r="UW35" s="355"/>
      <c r="UX35" s="355"/>
      <c r="UY35" s="355"/>
      <c r="UZ35" s="355"/>
      <c r="VA35" s="355"/>
      <c r="VB35" s="355"/>
      <c r="VC35" s="355"/>
      <c r="VD35" s="355"/>
      <c r="VE35" s="355"/>
      <c r="VF35" s="355"/>
      <c r="VG35" s="355"/>
      <c r="VH35" s="355"/>
      <c r="VI35" s="355"/>
      <c r="VJ35" s="355"/>
      <c r="VK35" s="355"/>
      <c r="VL35" s="355"/>
      <c r="VM35" s="355"/>
      <c r="VN35" s="355"/>
      <c r="VO35" s="355"/>
      <c r="VP35" s="355"/>
      <c r="VQ35" s="355"/>
      <c r="VR35" s="355"/>
      <c r="VS35" s="355"/>
      <c r="VT35" s="355"/>
      <c r="VU35" s="355"/>
      <c r="VV35" s="355"/>
      <c r="VW35" s="355"/>
      <c r="VX35" s="355"/>
      <c r="VY35" s="355"/>
      <c r="VZ35" s="355"/>
      <c r="WA35" s="355"/>
      <c r="WB35" s="355"/>
      <c r="WC35" s="355"/>
      <c r="WD35" s="355"/>
      <c r="WE35" s="355"/>
      <c r="WF35" s="355"/>
      <c r="WG35" s="355"/>
      <c r="WH35" s="355"/>
      <c r="WI35" s="355"/>
      <c r="WJ35" s="355"/>
      <c r="WK35" s="355"/>
      <c r="WL35" s="355"/>
      <c r="WM35" s="355"/>
      <c r="WN35" s="355"/>
      <c r="WO35" s="355"/>
      <c r="WP35" s="355"/>
      <c r="WQ35" s="355"/>
      <c r="WR35" s="355"/>
      <c r="WS35" s="355"/>
      <c r="WT35" s="355"/>
      <c r="WU35" s="355"/>
      <c r="WV35" s="355"/>
      <c r="WW35" s="355"/>
      <c r="WX35" s="355"/>
      <c r="WY35" s="355"/>
      <c r="WZ35" s="355"/>
      <c r="XA35" s="355"/>
      <c r="XB35" s="355"/>
      <c r="XC35" s="355"/>
      <c r="XD35" s="355"/>
      <c r="XE35" s="355"/>
      <c r="XF35" s="355"/>
      <c r="XG35" s="355"/>
      <c r="XH35" s="355"/>
      <c r="XI35" s="355"/>
      <c r="XJ35" s="355"/>
      <c r="XK35" s="355"/>
      <c r="XL35" s="355"/>
      <c r="XM35" s="355"/>
      <c r="XN35" s="355"/>
      <c r="XO35" s="355"/>
      <c r="XP35" s="355"/>
      <c r="XQ35" s="355"/>
      <c r="XR35" s="355"/>
      <c r="XS35" s="355"/>
      <c r="XT35" s="355"/>
      <c r="XU35" s="355"/>
      <c r="XV35" s="355"/>
      <c r="XW35" s="355"/>
      <c r="XX35" s="355"/>
      <c r="XY35" s="355"/>
      <c r="XZ35" s="355"/>
      <c r="YA35" s="355"/>
      <c r="YB35" s="355"/>
      <c r="YC35" s="355"/>
      <c r="YD35" s="355"/>
      <c r="YE35" s="355"/>
      <c r="YF35" s="355"/>
      <c r="YG35" s="355"/>
      <c r="YH35" s="355"/>
      <c r="YI35" s="355"/>
      <c r="YJ35" s="355"/>
      <c r="YK35" s="355"/>
      <c r="YL35" s="355"/>
      <c r="YM35" s="355"/>
      <c r="YN35" s="355"/>
      <c r="YO35" s="355"/>
      <c r="YP35" s="355"/>
      <c r="YQ35" s="355"/>
      <c r="YR35" s="355"/>
      <c r="YS35" s="355"/>
      <c r="YT35" s="355"/>
      <c r="YU35" s="355"/>
      <c r="YV35" s="355"/>
      <c r="YW35" s="355"/>
      <c r="YX35" s="355"/>
    </row>
    <row r="36" spans="1:674" s="118" customFormat="1" ht="11.25" customHeight="1" x14ac:dyDescent="0.2">
      <c r="A36" s="407"/>
      <c r="B36" s="349" t="s">
        <v>127</v>
      </c>
      <c r="C36" s="351">
        <v>5.0210148183335343E-2</v>
      </c>
      <c r="D36" s="351">
        <v>4.9655483768733556E-2</v>
      </c>
      <c r="E36" s="351">
        <v>4.9027098369741062E-2</v>
      </c>
      <c r="F36" s="351">
        <v>4.5642654612815872E-2</v>
      </c>
      <c r="G36" s="351">
        <v>4.6007126788858377E-2</v>
      </c>
      <c r="H36" s="351">
        <v>4.5706223873198587E-2</v>
      </c>
      <c r="I36" s="351">
        <v>4.5355367329102753E-2</v>
      </c>
      <c r="J36" s="351">
        <v>4.2599999999999999E-2</v>
      </c>
      <c r="K36" s="351">
        <v>4.3700000000000003E-2</v>
      </c>
      <c r="L36" s="351">
        <v>4.4200000000000003E-2</v>
      </c>
      <c r="M36" s="351">
        <v>4.4400000000000002E-2</v>
      </c>
      <c r="N36" s="351">
        <v>4.4299999999999999E-2</v>
      </c>
      <c r="O36" s="351">
        <v>4.4499999999999998E-2</v>
      </c>
      <c r="P36" s="351">
        <v>4.41E-2</v>
      </c>
      <c r="Q36" s="351">
        <v>4.3326000000000003E-2</v>
      </c>
      <c r="R36" s="351">
        <v>4.1174000000000002E-2</v>
      </c>
      <c r="S36" s="351">
        <v>4.0459000000000002E-2</v>
      </c>
      <c r="T36" s="351">
        <v>4.0185999999999999E-2</v>
      </c>
      <c r="U36" s="351">
        <v>3.9482000000000003E-2</v>
      </c>
      <c r="V36" s="351">
        <v>3.721E-2</v>
      </c>
      <c r="W36" s="351">
        <v>3.7479999999999999E-2</v>
      </c>
      <c r="X36" s="351">
        <v>3.7718000000000002E-2</v>
      </c>
      <c r="Y36" s="351">
        <v>3.8263999999999999E-2</v>
      </c>
      <c r="Z36" s="351">
        <v>4.0960999999999997E-2</v>
      </c>
      <c r="AA36" s="351">
        <v>4.1693000000000001E-2</v>
      </c>
      <c r="AB36" s="351">
        <v>4.1059999999999999E-2</v>
      </c>
      <c r="AC36" s="351">
        <v>4.0724999999999997E-2</v>
      </c>
      <c r="AD36" s="351">
        <v>4.0316999999999999E-2</v>
      </c>
      <c r="AE36" s="351">
        <v>4.1340000000000002E-2</v>
      </c>
      <c r="AF36" s="351">
        <v>4.1621999999999999E-2</v>
      </c>
      <c r="AG36" s="350"/>
      <c r="AH36" s="350"/>
      <c r="AI36" s="350"/>
      <c r="AJ36" s="350"/>
      <c r="AK36" s="350"/>
      <c r="AL36" s="350"/>
      <c r="AM36" s="350"/>
      <c r="AN36" s="350"/>
      <c r="AO36" s="350"/>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c r="HR36" s="346"/>
      <c r="HS36" s="346"/>
      <c r="HT36" s="346"/>
      <c r="HU36" s="346"/>
      <c r="HV36" s="346"/>
      <c r="HW36" s="346"/>
      <c r="HX36" s="346"/>
      <c r="HY36" s="346"/>
      <c r="HZ36" s="346"/>
      <c r="IA36" s="346"/>
      <c r="IB36" s="346"/>
      <c r="IC36" s="346"/>
      <c r="ID36" s="346"/>
      <c r="IE36" s="346"/>
      <c r="IF36" s="346"/>
      <c r="IG36" s="346"/>
      <c r="IH36" s="346"/>
      <c r="II36" s="346"/>
      <c r="IJ36" s="346"/>
      <c r="IK36" s="346"/>
      <c r="IL36" s="346"/>
      <c r="IM36" s="346"/>
      <c r="IN36" s="346"/>
      <c r="IO36" s="346"/>
      <c r="IP36" s="346"/>
      <c r="IQ36" s="346"/>
      <c r="IR36" s="346"/>
      <c r="IS36" s="346"/>
      <c r="IT36" s="346"/>
      <c r="IU36" s="346"/>
      <c r="IV36" s="346"/>
      <c r="IW36" s="346"/>
      <c r="IX36" s="346"/>
      <c r="IY36" s="346"/>
      <c r="IZ36" s="346"/>
      <c r="JA36" s="346"/>
      <c r="JB36" s="346"/>
      <c r="JC36" s="346"/>
      <c r="JD36" s="346"/>
      <c r="JE36" s="346"/>
      <c r="JF36" s="346"/>
      <c r="JG36" s="346"/>
      <c r="JH36" s="346"/>
      <c r="JI36" s="346"/>
      <c r="JJ36" s="346"/>
      <c r="JK36" s="346"/>
      <c r="JL36" s="346"/>
      <c r="JM36" s="346"/>
      <c r="JN36" s="346"/>
      <c r="JO36" s="346"/>
      <c r="JP36" s="346"/>
      <c r="JQ36" s="346"/>
      <c r="JR36" s="346"/>
      <c r="JS36" s="346"/>
      <c r="JT36" s="346"/>
      <c r="JU36" s="346"/>
      <c r="JV36" s="346"/>
      <c r="JW36" s="346"/>
      <c r="JX36" s="346"/>
      <c r="JY36" s="346"/>
      <c r="JZ36" s="346"/>
      <c r="KA36" s="346"/>
      <c r="KB36" s="346"/>
      <c r="KC36" s="346"/>
      <c r="KD36" s="346"/>
      <c r="KE36" s="346"/>
      <c r="KF36" s="346"/>
      <c r="KG36" s="346"/>
      <c r="KH36" s="346"/>
      <c r="KI36" s="346"/>
      <c r="KJ36" s="346"/>
      <c r="KK36" s="346"/>
      <c r="KL36" s="346"/>
      <c r="KM36" s="346"/>
      <c r="KN36" s="346"/>
      <c r="KO36" s="346"/>
      <c r="KP36" s="346"/>
      <c r="KQ36" s="346"/>
      <c r="KR36" s="346"/>
      <c r="KS36" s="346"/>
      <c r="KT36" s="346"/>
      <c r="KU36" s="346"/>
      <c r="KV36" s="346"/>
      <c r="KW36" s="346"/>
      <c r="KX36" s="346"/>
      <c r="KY36" s="346"/>
      <c r="KZ36" s="346"/>
      <c r="LA36" s="346"/>
      <c r="LB36" s="346"/>
      <c r="LC36" s="346"/>
      <c r="LD36" s="346"/>
      <c r="LE36" s="346"/>
      <c r="LF36" s="346"/>
      <c r="LG36" s="346"/>
      <c r="LH36" s="346"/>
      <c r="LI36" s="346"/>
      <c r="LJ36" s="346"/>
      <c r="LK36" s="346"/>
      <c r="LL36" s="346"/>
      <c r="LM36" s="346"/>
      <c r="LN36" s="346"/>
      <c r="LO36" s="346"/>
      <c r="LP36" s="346"/>
      <c r="LQ36" s="346"/>
      <c r="LR36" s="346"/>
      <c r="LS36" s="346"/>
      <c r="LT36" s="346"/>
      <c r="LU36" s="346"/>
      <c r="LV36" s="346"/>
      <c r="LW36" s="346"/>
      <c r="LX36" s="346"/>
      <c r="LY36" s="346"/>
      <c r="LZ36" s="346"/>
      <c r="MA36" s="346"/>
      <c r="MB36" s="346"/>
      <c r="MC36" s="346"/>
      <c r="MD36" s="346"/>
      <c r="ME36" s="346"/>
      <c r="MF36" s="346"/>
      <c r="MG36" s="346"/>
      <c r="MH36" s="346"/>
      <c r="MI36" s="346"/>
      <c r="MJ36" s="346"/>
      <c r="MK36" s="346"/>
      <c r="ML36" s="346"/>
      <c r="MM36" s="346"/>
      <c r="MN36" s="346"/>
      <c r="MO36" s="346"/>
      <c r="MP36" s="346"/>
      <c r="MQ36" s="346"/>
      <c r="MR36" s="346"/>
      <c r="MS36" s="346"/>
      <c r="MT36" s="346"/>
      <c r="MU36" s="346"/>
      <c r="MV36" s="346"/>
      <c r="MW36" s="346"/>
      <c r="MX36" s="346"/>
      <c r="MY36" s="346"/>
      <c r="MZ36" s="346"/>
      <c r="NA36" s="346"/>
      <c r="NB36" s="346"/>
      <c r="NC36" s="346"/>
      <c r="ND36" s="346"/>
      <c r="NE36" s="346"/>
      <c r="NF36" s="346"/>
      <c r="NG36" s="346"/>
      <c r="NH36" s="346"/>
      <c r="NI36" s="346"/>
      <c r="NJ36" s="346"/>
      <c r="NK36" s="346"/>
      <c r="NL36" s="346"/>
      <c r="NM36" s="346"/>
      <c r="NN36" s="346"/>
      <c r="NO36" s="346"/>
      <c r="NP36" s="346"/>
      <c r="NQ36" s="346"/>
      <c r="NR36" s="346"/>
      <c r="NS36" s="346"/>
      <c r="NT36" s="346"/>
      <c r="NU36" s="346"/>
      <c r="NV36" s="346"/>
      <c r="NW36" s="346"/>
      <c r="NX36" s="346"/>
      <c r="NY36" s="346"/>
      <c r="NZ36" s="346"/>
      <c r="OA36" s="346"/>
      <c r="OB36" s="346"/>
      <c r="OC36" s="346"/>
      <c r="OD36" s="346"/>
      <c r="OE36" s="346"/>
      <c r="OF36" s="346"/>
      <c r="OG36" s="346"/>
      <c r="OH36" s="346"/>
      <c r="OI36" s="346"/>
      <c r="OJ36" s="346"/>
      <c r="OK36" s="346"/>
      <c r="OL36" s="346"/>
      <c r="OM36" s="346"/>
      <c r="ON36" s="346"/>
      <c r="OO36" s="346"/>
      <c r="OP36" s="346"/>
      <c r="OQ36" s="346"/>
      <c r="OR36" s="346"/>
      <c r="OS36" s="346"/>
      <c r="OT36" s="346"/>
      <c r="OU36" s="346"/>
      <c r="OV36" s="346"/>
      <c r="OW36" s="346"/>
      <c r="OX36" s="346"/>
      <c r="OY36" s="346"/>
      <c r="OZ36" s="346"/>
      <c r="PA36" s="346"/>
      <c r="PB36" s="346"/>
      <c r="PC36" s="346"/>
      <c r="PD36" s="346"/>
      <c r="PE36" s="346"/>
      <c r="PF36" s="346"/>
      <c r="PG36" s="346"/>
      <c r="PH36" s="346"/>
      <c r="PI36" s="346"/>
      <c r="PJ36" s="346"/>
      <c r="PK36" s="346"/>
      <c r="PL36" s="346"/>
      <c r="PM36" s="346"/>
      <c r="PN36" s="346"/>
      <c r="PO36" s="346"/>
      <c r="PP36" s="346"/>
      <c r="PQ36" s="346"/>
      <c r="PR36" s="346"/>
      <c r="PS36" s="346"/>
      <c r="PT36" s="346"/>
      <c r="PU36" s="346"/>
      <c r="PV36" s="346"/>
      <c r="PW36" s="346"/>
      <c r="PX36" s="346"/>
      <c r="PY36" s="346"/>
      <c r="PZ36" s="346"/>
      <c r="QA36" s="346"/>
      <c r="QB36" s="346"/>
      <c r="QC36" s="346"/>
      <c r="QD36" s="346"/>
      <c r="QE36" s="346"/>
      <c r="QF36" s="346"/>
      <c r="QG36" s="346"/>
      <c r="QH36" s="346"/>
      <c r="QI36" s="346"/>
      <c r="QJ36" s="346"/>
      <c r="QK36" s="346"/>
      <c r="QL36" s="346"/>
      <c r="QM36" s="346"/>
      <c r="QN36" s="346"/>
      <c r="QO36" s="346"/>
      <c r="QP36" s="346"/>
      <c r="QQ36" s="346"/>
      <c r="QR36" s="346"/>
      <c r="QS36" s="346"/>
      <c r="QT36" s="346"/>
      <c r="QU36" s="346"/>
      <c r="QV36" s="346"/>
      <c r="QW36" s="346"/>
      <c r="QX36" s="346"/>
      <c r="QY36" s="346"/>
      <c r="QZ36" s="346"/>
      <c r="RA36" s="346"/>
      <c r="RB36" s="346"/>
      <c r="RC36" s="346"/>
      <c r="RD36" s="346"/>
      <c r="RE36" s="346"/>
      <c r="RF36" s="346"/>
      <c r="RG36" s="346"/>
      <c r="RH36" s="346"/>
      <c r="RI36" s="346"/>
      <c r="RJ36" s="346"/>
      <c r="RK36" s="346"/>
      <c r="RL36" s="346"/>
      <c r="RM36" s="346"/>
      <c r="RN36" s="346"/>
      <c r="RO36" s="346"/>
      <c r="RP36" s="346"/>
      <c r="RQ36" s="346"/>
      <c r="RR36" s="346"/>
      <c r="RS36" s="346"/>
      <c r="RT36" s="346"/>
      <c r="RU36" s="346"/>
      <c r="RV36" s="346"/>
      <c r="RW36" s="346"/>
      <c r="RX36" s="346"/>
      <c r="RY36" s="346"/>
      <c r="RZ36" s="346"/>
      <c r="SA36" s="346"/>
      <c r="SB36" s="346"/>
      <c r="SC36" s="346"/>
      <c r="SD36" s="346"/>
      <c r="SE36" s="346"/>
      <c r="SF36" s="346"/>
      <c r="SG36" s="346"/>
      <c r="SH36" s="346"/>
      <c r="SI36" s="346"/>
      <c r="SJ36" s="346"/>
      <c r="SK36" s="346"/>
      <c r="SL36" s="346"/>
      <c r="SM36" s="346"/>
      <c r="SN36" s="346"/>
      <c r="SO36" s="346"/>
      <c r="SP36" s="346"/>
      <c r="SQ36" s="346"/>
      <c r="SR36" s="346"/>
      <c r="SS36" s="346"/>
      <c r="ST36" s="346"/>
      <c r="SU36" s="346"/>
      <c r="SV36" s="346"/>
      <c r="SW36" s="346"/>
      <c r="SX36" s="346"/>
      <c r="SY36" s="346"/>
      <c r="SZ36" s="346"/>
      <c r="TA36" s="346"/>
      <c r="TB36" s="346"/>
      <c r="TC36" s="346"/>
      <c r="TD36" s="346"/>
      <c r="TE36" s="346"/>
      <c r="TF36" s="346"/>
      <c r="TG36" s="346"/>
      <c r="TH36" s="346"/>
      <c r="TI36" s="346"/>
      <c r="TJ36" s="346"/>
      <c r="TK36" s="346"/>
      <c r="TL36" s="346"/>
      <c r="TM36" s="346"/>
      <c r="TN36" s="346"/>
      <c r="TO36" s="346"/>
      <c r="TP36" s="346"/>
      <c r="TQ36" s="346"/>
      <c r="TR36" s="346"/>
      <c r="TS36" s="346"/>
      <c r="TT36" s="346"/>
      <c r="TU36" s="346"/>
      <c r="TV36" s="346"/>
      <c r="TW36" s="346"/>
      <c r="TX36" s="346"/>
      <c r="TY36" s="346"/>
      <c r="TZ36" s="346"/>
      <c r="UA36" s="346"/>
      <c r="UB36" s="346"/>
      <c r="UC36" s="346"/>
      <c r="UD36" s="346"/>
      <c r="UE36" s="346"/>
      <c r="UF36" s="346"/>
      <c r="UG36" s="346"/>
      <c r="UH36" s="346"/>
      <c r="UI36" s="346"/>
      <c r="UJ36" s="346"/>
      <c r="UK36" s="346"/>
      <c r="UL36" s="346"/>
      <c r="UM36" s="346"/>
      <c r="UN36" s="346"/>
      <c r="UO36" s="346"/>
      <c r="UP36" s="346"/>
      <c r="UQ36" s="346"/>
      <c r="UR36" s="346"/>
      <c r="US36" s="346"/>
      <c r="UT36" s="346"/>
      <c r="UU36" s="346"/>
      <c r="UV36" s="346"/>
      <c r="UW36" s="346"/>
      <c r="UX36" s="346"/>
      <c r="UY36" s="346"/>
      <c r="UZ36" s="346"/>
      <c r="VA36" s="346"/>
      <c r="VB36" s="346"/>
      <c r="VC36" s="346"/>
      <c r="VD36" s="346"/>
      <c r="VE36" s="346"/>
      <c r="VF36" s="346"/>
      <c r="VG36" s="346"/>
      <c r="VH36" s="346"/>
      <c r="VI36" s="346"/>
      <c r="VJ36" s="346"/>
      <c r="VK36" s="346"/>
      <c r="VL36" s="346"/>
      <c r="VM36" s="346"/>
      <c r="VN36" s="346"/>
      <c r="VO36" s="346"/>
      <c r="VP36" s="346"/>
      <c r="VQ36" s="346"/>
      <c r="VR36" s="346"/>
      <c r="VS36" s="346"/>
      <c r="VT36" s="346"/>
      <c r="VU36" s="346"/>
      <c r="VV36" s="346"/>
      <c r="VW36" s="346"/>
      <c r="VX36" s="346"/>
      <c r="VY36" s="346"/>
      <c r="VZ36" s="346"/>
      <c r="WA36" s="346"/>
      <c r="WB36" s="346"/>
      <c r="WC36" s="346"/>
      <c r="WD36" s="346"/>
      <c r="WE36" s="346"/>
      <c r="WF36" s="346"/>
      <c r="WG36" s="346"/>
      <c r="WH36" s="346"/>
      <c r="WI36" s="346"/>
      <c r="WJ36" s="346"/>
      <c r="WK36" s="346"/>
      <c r="WL36" s="346"/>
      <c r="WM36" s="346"/>
      <c r="WN36" s="346"/>
      <c r="WO36" s="346"/>
      <c r="WP36" s="346"/>
      <c r="WQ36" s="346"/>
      <c r="WR36" s="346"/>
      <c r="WS36" s="346"/>
      <c r="WT36" s="346"/>
      <c r="WU36" s="346"/>
      <c r="WV36" s="346"/>
      <c r="WW36" s="346"/>
      <c r="WX36" s="346"/>
      <c r="WY36" s="346"/>
      <c r="WZ36" s="346"/>
      <c r="XA36" s="346"/>
      <c r="XB36" s="346"/>
      <c r="XC36" s="346"/>
      <c r="XD36" s="346"/>
      <c r="XE36" s="346"/>
      <c r="XF36" s="346"/>
      <c r="XG36" s="346"/>
      <c r="XH36" s="346"/>
      <c r="XI36" s="346"/>
      <c r="XJ36" s="346"/>
      <c r="XK36" s="346"/>
      <c r="XL36" s="346"/>
      <c r="XM36" s="346"/>
      <c r="XN36" s="346"/>
      <c r="XO36" s="346"/>
      <c r="XP36" s="346"/>
      <c r="XQ36" s="346"/>
      <c r="XR36" s="346"/>
      <c r="XS36" s="346"/>
      <c r="XT36" s="346"/>
      <c r="XU36" s="346"/>
      <c r="XV36" s="346"/>
      <c r="XW36" s="346"/>
      <c r="XX36" s="346"/>
      <c r="XY36" s="346"/>
      <c r="XZ36" s="346"/>
      <c r="YA36" s="346"/>
      <c r="YB36" s="346"/>
      <c r="YC36" s="346"/>
      <c r="YD36" s="346"/>
      <c r="YE36" s="346"/>
      <c r="YF36" s="346"/>
      <c r="YG36" s="346"/>
      <c r="YH36" s="346"/>
      <c r="YI36" s="346"/>
      <c r="YJ36" s="346"/>
      <c r="YK36" s="346"/>
      <c r="YL36" s="346"/>
      <c r="YM36" s="346"/>
      <c r="YN36" s="346"/>
      <c r="YO36" s="346"/>
      <c r="YP36" s="346"/>
      <c r="YQ36" s="346"/>
      <c r="YR36" s="346"/>
      <c r="YS36" s="346"/>
      <c r="YT36" s="346"/>
      <c r="YU36" s="346"/>
      <c r="YV36" s="346"/>
      <c r="YW36" s="346"/>
      <c r="YX36" s="346"/>
    </row>
    <row r="37" spans="1:674" s="263" customFormat="1" ht="11.25" customHeight="1" x14ac:dyDescent="0.2">
      <c r="A37" s="407"/>
      <c r="B37" s="349" t="s">
        <v>128</v>
      </c>
      <c r="C37" s="350">
        <v>0.38879999999999998</v>
      </c>
      <c r="D37" s="350">
        <v>0.39500000000000002</v>
      </c>
      <c r="E37" s="350">
        <v>0.40050000000000002</v>
      </c>
      <c r="F37" s="350">
        <v>0.377</v>
      </c>
      <c r="G37" s="350">
        <v>0.38519999999999999</v>
      </c>
      <c r="H37" s="350">
        <v>0.38179999999999997</v>
      </c>
      <c r="I37" s="350">
        <v>0.3866</v>
      </c>
      <c r="J37" s="350">
        <v>0.40229999999999999</v>
      </c>
      <c r="K37" s="350">
        <v>0.39240000000000003</v>
      </c>
      <c r="L37" s="350">
        <v>0.36470000000000002</v>
      </c>
      <c r="M37" s="350">
        <v>0.36416100000000001</v>
      </c>
      <c r="N37" s="350">
        <v>0.344364</v>
      </c>
      <c r="O37" s="350">
        <v>0.33735599999999999</v>
      </c>
      <c r="P37" s="350">
        <v>0.33634900000000001</v>
      </c>
      <c r="Q37" s="350">
        <v>0.32008199999999998</v>
      </c>
      <c r="R37" s="350">
        <v>0.32845299999999999</v>
      </c>
      <c r="S37" s="350">
        <v>0.31362499999999999</v>
      </c>
      <c r="T37" s="350">
        <v>0.31431300000000001</v>
      </c>
      <c r="U37" s="350">
        <v>0.31772600000000001</v>
      </c>
      <c r="V37" s="350">
        <v>0.33405299999999999</v>
      </c>
      <c r="W37" s="350">
        <v>0.332644</v>
      </c>
      <c r="X37" s="350">
        <v>0.32675999999999999</v>
      </c>
      <c r="Y37" s="350">
        <v>0.32381100000000002</v>
      </c>
      <c r="Z37" s="350">
        <v>0.31398100000000001</v>
      </c>
      <c r="AA37" s="350">
        <v>0.30308000000000002</v>
      </c>
      <c r="AB37" s="350">
        <v>0.29656300000000002</v>
      </c>
      <c r="AC37" s="350">
        <v>0.29650100000000001</v>
      </c>
      <c r="AD37" s="350">
        <v>0.304475</v>
      </c>
      <c r="AE37" s="350">
        <v>0.30269800000000002</v>
      </c>
      <c r="AF37" s="350">
        <v>0.292993</v>
      </c>
      <c r="AG37" s="350"/>
      <c r="AH37" s="350"/>
      <c r="AI37" s="350"/>
      <c r="AJ37" s="350"/>
      <c r="AK37" s="350"/>
      <c r="AL37" s="350"/>
      <c r="AM37" s="350"/>
      <c r="AN37" s="350"/>
      <c r="AO37" s="350"/>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c r="HQ37" s="346"/>
      <c r="HR37" s="346"/>
      <c r="HS37" s="346"/>
      <c r="HT37" s="346"/>
      <c r="HU37" s="346"/>
      <c r="HV37" s="346"/>
      <c r="HW37" s="346"/>
      <c r="HX37" s="346"/>
      <c r="HY37" s="346"/>
      <c r="HZ37" s="346"/>
      <c r="IA37" s="346"/>
      <c r="IB37" s="346"/>
      <c r="IC37" s="346"/>
      <c r="ID37" s="346"/>
      <c r="IE37" s="346"/>
      <c r="IF37" s="346"/>
      <c r="IG37" s="346"/>
      <c r="IH37" s="346"/>
      <c r="II37" s="346"/>
      <c r="IJ37" s="346"/>
      <c r="IK37" s="346"/>
      <c r="IL37" s="346"/>
      <c r="IM37" s="346"/>
      <c r="IN37" s="346"/>
      <c r="IO37" s="346"/>
      <c r="IP37" s="346"/>
      <c r="IQ37" s="346"/>
      <c r="IR37" s="346"/>
      <c r="IS37" s="346"/>
      <c r="IT37" s="346"/>
      <c r="IU37" s="346"/>
      <c r="IV37" s="346"/>
      <c r="IW37" s="346"/>
      <c r="IX37" s="346"/>
      <c r="IY37" s="346"/>
      <c r="IZ37" s="346"/>
      <c r="JA37" s="346"/>
      <c r="JB37" s="346"/>
      <c r="JC37" s="346"/>
      <c r="JD37" s="346"/>
      <c r="JE37" s="346"/>
      <c r="JF37" s="346"/>
      <c r="JG37" s="346"/>
      <c r="JH37" s="346"/>
      <c r="JI37" s="346"/>
      <c r="JJ37" s="346"/>
      <c r="JK37" s="346"/>
      <c r="JL37" s="346"/>
      <c r="JM37" s="346"/>
      <c r="JN37" s="346"/>
      <c r="JO37" s="346"/>
      <c r="JP37" s="346"/>
      <c r="JQ37" s="346"/>
      <c r="JR37" s="346"/>
      <c r="JS37" s="346"/>
      <c r="JT37" s="346"/>
      <c r="JU37" s="346"/>
      <c r="JV37" s="346"/>
      <c r="JW37" s="346"/>
      <c r="JX37" s="346"/>
      <c r="JY37" s="346"/>
      <c r="JZ37" s="346"/>
      <c r="KA37" s="346"/>
      <c r="KB37" s="346"/>
      <c r="KC37" s="346"/>
      <c r="KD37" s="346"/>
      <c r="KE37" s="346"/>
      <c r="KF37" s="346"/>
      <c r="KG37" s="346"/>
      <c r="KH37" s="346"/>
      <c r="KI37" s="346"/>
      <c r="KJ37" s="346"/>
      <c r="KK37" s="346"/>
      <c r="KL37" s="346"/>
      <c r="KM37" s="346"/>
      <c r="KN37" s="346"/>
      <c r="KO37" s="346"/>
      <c r="KP37" s="346"/>
      <c r="KQ37" s="346"/>
      <c r="KR37" s="346"/>
      <c r="KS37" s="346"/>
      <c r="KT37" s="346"/>
      <c r="KU37" s="346"/>
      <c r="KV37" s="346"/>
      <c r="KW37" s="346"/>
      <c r="KX37" s="346"/>
      <c r="KY37" s="346"/>
      <c r="KZ37" s="346"/>
      <c r="LA37" s="346"/>
      <c r="LB37" s="346"/>
      <c r="LC37" s="346"/>
      <c r="LD37" s="346"/>
      <c r="LE37" s="346"/>
      <c r="LF37" s="346"/>
      <c r="LG37" s="346"/>
      <c r="LH37" s="346"/>
      <c r="LI37" s="346"/>
      <c r="LJ37" s="346"/>
      <c r="LK37" s="346"/>
      <c r="LL37" s="346"/>
      <c r="LM37" s="346"/>
      <c r="LN37" s="346"/>
      <c r="LO37" s="346"/>
      <c r="LP37" s="346"/>
      <c r="LQ37" s="346"/>
      <c r="LR37" s="346"/>
      <c r="LS37" s="346"/>
      <c r="LT37" s="346"/>
      <c r="LU37" s="346"/>
      <c r="LV37" s="346"/>
      <c r="LW37" s="346"/>
      <c r="LX37" s="346"/>
      <c r="LY37" s="346"/>
      <c r="LZ37" s="346"/>
      <c r="MA37" s="346"/>
      <c r="MB37" s="346"/>
      <c r="MC37" s="346"/>
      <c r="MD37" s="346"/>
      <c r="ME37" s="346"/>
      <c r="MF37" s="346"/>
      <c r="MG37" s="346"/>
      <c r="MH37" s="346"/>
      <c r="MI37" s="346"/>
      <c r="MJ37" s="346"/>
      <c r="MK37" s="346"/>
      <c r="ML37" s="346"/>
      <c r="MM37" s="346"/>
      <c r="MN37" s="346"/>
      <c r="MO37" s="346"/>
      <c r="MP37" s="346"/>
      <c r="MQ37" s="346"/>
      <c r="MR37" s="346"/>
      <c r="MS37" s="346"/>
      <c r="MT37" s="346"/>
      <c r="MU37" s="346"/>
      <c r="MV37" s="346"/>
      <c r="MW37" s="346"/>
      <c r="MX37" s="346"/>
      <c r="MY37" s="346"/>
      <c r="MZ37" s="346"/>
      <c r="NA37" s="346"/>
      <c r="NB37" s="346"/>
      <c r="NC37" s="346"/>
      <c r="ND37" s="346"/>
      <c r="NE37" s="346"/>
      <c r="NF37" s="346"/>
      <c r="NG37" s="346"/>
      <c r="NH37" s="346"/>
      <c r="NI37" s="346"/>
      <c r="NJ37" s="346"/>
      <c r="NK37" s="346"/>
      <c r="NL37" s="346"/>
      <c r="NM37" s="346"/>
      <c r="NN37" s="346"/>
      <c r="NO37" s="346"/>
      <c r="NP37" s="346"/>
      <c r="NQ37" s="346"/>
      <c r="NR37" s="346"/>
      <c r="NS37" s="346"/>
      <c r="NT37" s="346"/>
      <c r="NU37" s="346"/>
      <c r="NV37" s="346"/>
      <c r="NW37" s="346"/>
      <c r="NX37" s="346"/>
      <c r="NY37" s="346"/>
      <c r="NZ37" s="346"/>
      <c r="OA37" s="346"/>
      <c r="OB37" s="346"/>
      <c r="OC37" s="346"/>
      <c r="OD37" s="346"/>
      <c r="OE37" s="346"/>
      <c r="OF37" s="346"/>
      <c r="OG37" s="346"/>
      <c r="OH37" s="346"/>
      <c r="OI37" s="346"/>
      <c r="OJ37" s="346"/>
      <c r="OK37" s="346"/>
      <c r="OL37" s="346"/>
      <c r="OM37" s="346"/>
      <c r="ON37" s="346"/>
      <c r="OO37" s="346"/>
      <c r="OP37" s="346"/>
      <c r="OQ37" s="346"/>
      <c r="OR37" s="346"/>
      <c r="OS37" s="346"/>
      <c r="OT37" s="346"/>
      <c r="OU37" s="346"/>
      <c r="OV37" s="346"/>
      <c r="OW37" s="346"/>
      <c r="OX37" s="346"/>
      <c r="OY37" s="346"/>
      <c r="OZ37" s="346"/>
      <c r="PA37" s="346"/>
      <c r="PB37" s="346"/>
      <c r="PC37" s="346"/>
      <c r="PD37" s="346"/>
      <c r="PE37" s="346"/>
      <c r="PF37" s="346"/>
      <c r="PG37" s="346"/>
      <c r="PH37" s="346"/>
      <c r="PI37" s="346"/>
      <c r="PJ37" s="346"/>
      <c r="PK37" s="346"/>
      <c r="PL37" s="346"/>
      <c r="PM37" s="346"/>
      <c r="PN37" s="346"/>
      <c r="PO37" s="346"/>
      <c r="PP37" s="346"/>
      <c r="PQ37" s="346"/>
      <c r="PR37" s="346"/>
      <c r="PS37" s="346"/>
      <c r="PT37" s="346"/>
      <c r="PU37" s="346"/>
      <c r="PV37" s="346"/>
      <c r="PW37" s="346"/>
      <c r="PX37" s="346"/>
      <c r="PY37" s="346"/>
      <c r="PZ37" s="346"/>
      <c r="QA37" s="346"/>
      <c r="QB37" s="346"/>
      <c r="QC37" s="346"/>
      <c r="QD37" s="346"/>
      <c r="QE37" s="346"/>
      <c r="QF37" s="346"/>
      <c r="QG37" s="346"/>
      <c r="QH37" s="346"/>
      <c r="QI37" s="346"/>
      <c r="QJ37" s="346"/>
      <c r="QK37" s="346"/>
      <c r="QL37" s="346"/>
      <c r="QM37" s="346"/>
      <c r="QN37" s="346"/>
      <c r="QO37" s="346"/>
      <c r="QP37" s="346"/>
      <c r="QQ37" s="346"/>
      <c r="QR37" s="346"/>
      <c r="QS37" s="346"/>
      <c r="QT37" s="346"/>
      <c r="QU37" s="346"/>
      <c r="QV37" s="346"/>
      <c r="QW37" s="346"/>
      <c r="QX37" s="346"/>
      <c r="QY37" s="346"/>
      <c r="QZ37" s="346"/>
      <c r="RA37" s="346"/>
      <c r="RB37" s="346"/>
      <c r="RC37" s="346"/>
      <c r="RD37" s="346"/>
      <c r="RE37" s="346"/>
      <c r="RF37" s="346"/>
      <c r="RG37" s="346"/>
      <c r="RH37" s="346"/>
      <c r="RI37" s="346"/>
      <c r="RJ37" s="346"/>
      <c r="RK37" s="346"/>
      <c r="RL37" s="346"/>
      <c r="RM37" s="346"/>
      <c r="RN37" s="346"/>
      <c r="RO37" s="346"/>
      <c r="RP37" s="346"/>
      <c r="RQ37" s="346"/>
      <c r="RR37" s="346"/>
      <c r="RS37" s="346"/>
      <c r="RT37" s="346"/>
      <c r="RU37" s="346"/>
      <c r="RV37" s="346"/>
      <c r="RW37" s="346"/>
      <c r="RX37" s="346"/>
      <c r="RY37" s="346"/>
      <c r="RZ37" s="346"/>
      <c r="SA37" s="346"/>
      <c r="SB37" s="346"/>
      <c r="SC37" s="346"/>
      <c r="SD37" s="346"/>
      <c r="SE37" s="346"/>
      <c r="SF37" s="346"/>
      <c r="SG37" s="346"/>
      <c r="SH37" s="346"/>
      <c r="SI37" s="346"/>
      <c r="SJ37" s="346"/>
      <c r="SK37" s="346"/>
      <c r="SL37" s="346"/>
      <c r="SM37" s="346"/>
      <c r="SN37" s="346"/>
      <c r="SO37" s="346"/>
      <c r="SP37" s="346"/>
      <c r="SQ37" s="346"/>
      <c r="SR37" s="346"/>
      <c r="SS37" s="346"/>
      <c r="ST37" s="346"/>
      <c r="SU37" s="346"/>
      <c r="SV37" s="346"/>
      <c r="SW37" s="346"/>
      <c r="SX37" s="346"/>
      <c r="SY37" s="346"/>
      <c r="SZ37" s="346"/>
      <c r="TA37" s="346"/>
      <c r="TB37" s="346"/>
      <c r="TC37" s="346"/>
      <c r="TD37" s="346"/>
      <c r="TE37" s="346"/>
      <c r="TF37" s="346"/>
      <c r="TG37" s="346"/>
      <c r="TH37" s="346"/>
      <c r="TI37" s="346"/>
      <c r="TJ37" s="346"/>
      <c r="TK37" s="346"/>
      <c r="TL37" s="346"/>
      <c r="TM37" s="346"/>
      <c r="TN37" s="346"/>
      <c r="TO37" s="346"/>
      <c r="TP37" s="346"/>
      <c r="TQ37" s="346"/>
      <c r="TR37" s="346"/>
      <c r="TS37" s="346"/>
      <c r="TT37" s="346"/>
      <c r="TU37" s="346"/>
      <c r="TV37" s="346"/>
      <c r="TW37" s="346"/>
      <c r="TX37" s="346"/>
      <c r="TY37" s="346"/>
      <c r="TZ37" s="346"/>
      <c r="UA37" s="346"/>
      <c r="UB37" s="346"/>
      <c r="UC37" s="346"/>
      <c r="UD37" s="346"/>
      <c r="UE37" s="346"/>
      <c r="UF37" s="346"/>
      <c r="UG37" s="346"/>
      <c r="UH37" s="346"/>
      <c r="UI37" s="346"/>
      <c r="UJ37" s="346"/>
      <c r="UK37" s="346"/>
      <c r="UL37" s="346"/>
      <c r="UM37" s="346"/>
      <c r="UN37" s="346"/>
      <c r="UO37" s="346"/>
      <c r="UP37" s="346"/>
      <c r="UQ37" s="346"/>
      <c r="UR37" s="346"/>
      <c r="US37" s="346"/>
      <c r="UT37" s="346"/>
      <c r="UU37" s="346"/>
      <c r="UV37" s="346"/>
      <c r="UW37" s="346"/>
      <c r="UX37" s="346"/>
      <c r="UY37" s="346"/>
      <c r="UZ37" s="346"/>
      <c r="VA37" s="346"/>
      <c r="VB37" s="346"/>
      <c r="VC37" s="346"/>
      <c r="VD37" s="346"/>
      <c r="VE37" s="346"/>
      <c r="VF37" s="346"/>
      <c r="VG37" s="346"/>
      <c r="VH37" s="346"/>
      <c r="VI37" s="346"/>
      <c r="VJ37" s="346"/>
      <c r="VK37" s="346"/>
      <c r="VL37" s="346"/>
      <c r="VM37" s="346"/>
      <c r="VN37" s="346"/>
      <c r="VO37" s="346"/>
      <c r="VP37" s="346"/>
      <c r="VQ37" s="346"/>
      <c r="VR37" s="346"/>
      <c r="VS37" s="346"/>
      <c r="VT37" s="346"/>
      <c r="VU37" s="346"/>
      <c r="VV37" s="346"/>
      <c r="VW37" s="346"/>
      <c r="VX37" s="346"/>
      <c r="VY37" s="346"/>
      <c r="VZ37" s="346"/>
      <c r="WA37" s="346"/>
      <c r="WB37" s="346"/>
      <c r="WC37" s="346"/>
      <c r="WD37" s="346"/>
      <c r="WE37" s="346"/>
      <c r="WF37" s="346"/>
      <c r="WG37" s="346"/>
      <c r="WH37" s="346"/>
      <c r="WI37" s="346"/>
      <c r="WJ37" s="346"/>
      <c r="WK37" s="346"/>
      <c r="WL37" s="346"/>
      <c r="WM37" s="346"/>
      <c r="WN37" s="346"/>
      <c r="WO37" s="346"/>
      <c r="WP37" s="346"/>
      <c r="WQ37" s="346"/>
      <c r="WR37" s="346"/>
      <c r="WS37" s="346"/>
      <c r="WT37" s="346"/>
      <c r="WU37" s="346"/>
      <c r="WV37" s="346"/>
      <c r="WW37" s="346"/>
      <c r="WX37" s="346"/>
      <c r="WY37" s="346"/>
      <c r="WZ37" s="346"/>
      <c r="XA37" s="346"/>
      <c r="XB37" s="346"/>
      <c r="XC37" s="346"/>
      <c r="XD37" s="346"/>
      <c r="XE37" s="346"/>
      <c r="XF37" s="346"/>
      <c r="XG37" s="346"/>
      <c r="XH37" s="346"/>
      <c r="XI37" s="346"/>
      <c r="XJ37" s="346"/>
      <c r="XK37" s="346"/>
      <c r="XL37" s="346"/>
      <c r="XM37" s="346"/>
      <c r="XN37" s="346"/>
      <c r="XO37" s="346"/>
      <c r="XP37" s="346"/>
      <c r="XQ37" s="346"/>
      <c r="XR37" s="346"/>
      <c r="XS37" s="346"/>
      <c r="XT37" s="346"/>
      <c r="XU37" s="346"/>
      <c r="XV37" s="346"/>
      <c r="XW37" s="346"/>
      <c r="XX37" s="346"/>
      <c r="XY37" s="346"/>
      <c r="XZ37" s="346"/>
      <c r="YA37" s="346"/>
      <c r="YB37" s="346"/>
      <c r="YC37" s="346"/>
      <c r="YD37" s="346"/>
      <c r="YE37" s="346"/>
      <c r="YF37" s="346"/>
      <c r="YG37" s="346"/>
      <c r="YH37" s="346"/>
      <c r="YI37" s="346"/>
      <c r="YJ37" s="346"/>
      <c r="YK37" s="346"/>
      <c r="YL37" s="346"/>
      <c r="YM37" s="346"/>
      <c r="YN37" s="346"/>
      <c r="YO37" s="346"/>
      <c r="YP37" s="346"/>
      <c r="YQ37" s="346"/>
      <c r="YR37" s="346"/>
      <c r="YS37" s="346"/>
      <c r="YT37" s="346"/>
      <c r="YU37" s="346"/>
      <c r="YV37" s="346"/>
      <c r="YW37" s="346"/>
      <c r="YX37" s="346"/>
    </row>
    <row r="38" spans="1:674" s="118" customFormat="1" ht="11.25" customHeight="1" x14ac:dyDescent="0.2">
      <c r="A38" s="407"/>
      <c r="B38" s="349" t="s">
        <v>129</v>
      </c>
      <c r="C38" s="353">
        <v>117.1632</v>
      </c>
      <c r="D38" s="353">
        <v>90.605999999999995</v>
      </c>
      <c r="E38" s="353">
        <v>98.253</v>
      </c>
      <c r="F38" s="353">
        <v>-58.124000000000002</v>
      </c>
      <c r="G38" s="353">
        <v>-5.5544000000000002</v>
      </c>
      <c r="H38" s="353">
        <v>35.404499999999999</v>
      </c>
      <c r="I38" s="353">
        <v>54.382800000000003</v>
      </c>
      <c r="J38" s="353">
        <v>1.2139</v>
      </c>
      <c r="K38" s="353">
        <v>30.9223</v>
      </c>
      <c r="L38" s="353">
        <v>61.901899999999998</v>
      </c>
      <c r="M38" s="353">
        <v>88.747699999999995</v>
      </c>
      <c r="N38" s="353">
        <v>-6.2430000000000003</v>
      </c>
      <c r="O38" s="353">
        <v>27.373999999999999</v>
      </c>
      <c r="P38" s="353">
        <v>27.694199999999999</v>
      </c>
      <c r="Q38" s="353">
        <v>32.765881</v>
      </c>
      <c r="R38" s="353">
        <v>247.02310900000001</v>
      </c>
      <c r="S38" s="353">
        <v>136.34145599999999</v>
      </c>
      <c r="T38" s="353">
        <v>180.256282</v>
      </c>
      <c r="U38" s="353">
        <v>198.362382</v>
      </c>
      <c r="V38" s="353">
        <v>-11.462858000000001</v>
      </c>
      <c r="W38" s="353">
        <v>-31.714496</v>
      </c>
      <c r="X38" s="353">
        <v>-23.605222999999999</v>
      </c>
      <c r="Y38" s="353">
        <v>4.5913199999999996</v>
      </c>
      <c r="Z38" s="353">
        <v>-54.982081000000001</v>
      </c>
      <c r="AA38" s="353">
        <v>-76.723760999999996</v>
      </c>
      <c r="AB38" s="353">
        <v>-52.954360999999999</v>
      </c>
      <c r="AC38" s="353">
        <v>-40.097399000000003</v>
      </c>
      <c r="AD38" s="353">
        <v>-48.370483</v>
      </c>
      <c r="AE38" s="353">
        <v>-80.008427999999995</v>
      </c>
      <c r="AF38" s="353">
        <v>-39.935623999999997</v>
      </c>
      <c r="AG38" s="353"/>
      <c r="AH38" s="353"/>
      <c r="AI38" s="353"/>
      <c r="AJ38" s="353"/>
      <c r="AK38" s="353"/>
      <c r="AL38" s="353"/>
      <c r="AM38" s="353"/>
      <c r="AN38" s="353"/>
      <c r="AO38" s="353"/>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c r="HQ38" s="346"/>
      <c r="HR38" s="346"/>
      <c r="HS38" s="346"/>
      <c r="HT38" s="346"/>
      <c r="HU38" s="346"/>
      <c r="HV38" s="346"/>
      <c r="HW38" s="346"/>
      <c r="HX38" s="346"/>
      <c r="HY38" s="346"/>
      <c r="HZ38" s="346"/>
      <c r="IA38" s="346"/>
      <c r="IB38" s="346"/>
      <c r="IC38" s="346"/>
      <c r="ID38" s="346"/>
      <c r="IE38" s="346"/>
      <c r="IF38" s="346"/>
      <c r="IG38" s="346"/>
      <c r="IH38" s="346"/>
      <c r="II38" s="346"/>
      <c r="IJ38" s="346"/>
      <c r="IK38" s="346"/>
      <c r="IL38" s="346"/>
      <c r="IM38" s="346"/>
      <c r="IN38" s="346"/>
      <c r="IO38" s="346"/>
      <c r="IP38" s="346"/>
      <c r="IQ38" s="346"/>
      <c r="IR38" s="346"/>
      <c r="IS38" s="346"/>
      <c r="IT38" s="346"/>
      <c r="IU38" s="346"/>
      <c r="IV38" s="346"/>
      <c r="IW38" s="346"/>
      <c r="IX38" s="346"/>
      <c r="IY38" s="346"/>
      <c r="IZ38" s="346"/>
      <c r="JA38" s="346"/>
      <c r="JB38" s="346"/>
      <c r="JC38" s="346"/>
      <c r="JD38" s="346"/>
      <c r="JE38" s="346"/>
      <c r="JF38" s="346"/>
      <c r="JG38" s="346"/>
      <c r="JH38" s="346"/>
      <c r="JI38" s="346"/>
      <c r="JJ38" s="346"/>
      <c r="JK38" s="346"/>
      <c r="JL38" s="346"/>
      <c r="JM38" s="346"/>
      <c r="JN38" s="346"/>
      <c r="JO38" s="346"/>
      <c r="JP38" s="346"/>
      <c r="JQ38" s="346"/>
      <c r="JR38" s="346"/>
      <c r="JS38" s="346"/>
      <c r="JT38" s="346"/>
      <c r="JU38" s="346"/>
      <c r="JV38" s="346"/>
      <c r="JW38" s="346"/>
      <c r="JX38" s="346"/>
      <c r="JY38" s="346"/>
      <c r="JZ38" s="346"/>
      <c r="KA38" s="346"/>
      <c r="KB38" s="346"/>
      <c r="KC38" s="346"/>
      <c r="KD38" s="346"/>
      <c r="KE38" s="346"/>
      <c r="KF38" s="346"/>
      <c r="KG38" s="346"/>
      <c r="KH38" s="346"/>
      <c r="KI38" s="346"/>
      <c r="KJ38" s="346"/>
      <c r="KK38" s="346"/>
      <c r="KL38" s="346"/>
      <c r="KM38" s="346"/>
      <c r="KN38" s="346"/>
      <c r="KO38" s="346"/>
      <c r="KP38" s="346"/>
      <c r="KQ38" s="346"/>
      <c r="KR38" s="346"/>
      <c r="KS38" s="346"/>
      <c r="KT38" s="346"/>
      <c r="KU38" s="346"/>
      <c r="KV38" s="346"/>
      <c r="KW38" s="346"/>
      <c r="KX38" s="346"/>
      <c r="KY38" s="346"/>
      <c r="KZ38" s="346"/>
      <c r="LA38" s="346"/>
      <c r="LB38" s="346"/>
      <c r="LC38" s="346"/>
      <c r="LD38" s="346"/>
      <c r="LE38" s="346"/>
      <c r="LF38" s="346"/>
      <c r="LG38" s="346"/>
      <c r="LH38" s="346"/>
      <c r="LI38" s="346"/>
      <c r="LJ38" s="346"/>
      <c r="LK38" s="346"/>
      <c r="LL38" s="346"/>
      <c r="LM38" s="346"/>
      <c r="LN38" s="346"/>
      <c r="LO38" s="346"/>
      <c r="LP38" s="346"/>
      <c r="LQ38" s="346"/>
      <c r="LR38" s="346"/>
      <c r="LS38" s="346"/>
      <c r="LT38" s="346"/>
      <c r="LU38" s="346"/>
      <c r="LV38" s="346"/>
      <c r="LW38" s="346"/>
      <c r="LX38" s="346"/>
      <c r="LY38" s="346"/>
      <c r="LZ38" s="346"/>
      <c r="MA38" s="346"/>
      <c r="MB38" s="346"/>
      <c r="MC38" s="346"/>
      <c r="MD38" s="346"/>
      <c r="ME38" s="346"/>
      <c r="MF38" s="346"/>
      <c r="MG38" s="346"/>
      <c r="MH38" s="346"/>
      <c r="MI38" s="346"/>
      <c r="MJ38" s="346"/>
      <c r="MK38" s="346"/>
      <c r="ML38" s="346"/>
      <c r="MM38" s="346"/>
      <c r="MN38" s="346"/>
      <c r="MO38" s="346"/>
      <c r="MP38" s="346"/>
      <c r="MQ38" s="346"/>
      <c r="MR38" s="346"/>
      <c r="MS38" s="346"/>
      <c r="MT38" s="346"/>
      <c r="MU38" s="346"/>
      <c r="MV38" s="346"/>
      <c r="MW38" s="346"/>
      <c r="MX38" s="346"/>
      <c r="MY38" s="346"/>
      <c r="MZ38" s="346"/>
      <c r="NA38" s="346"/>
      <c r="NB38" s="346"/>
      <c r="NC38" s="346"/>
      <c r="ND38" s="346"/>
      <c r="NE38" s="346"/>
      <c r="NF38" s="346"/>
      <c r="NG38" s="346"/>
      <c r="NH38" s="346"/>
      <c r="NI38" s="346"/>
      <c r="NJ38" s="346"/>
      <c r="NK38" s="346"/>
      <c r="NL38" s="346"/>
      <c r="NM38" s="346"/>
      <c r="NN38" s="346"/>
      <c r="NO38" s="346"/>
      <c r="NP38" s="346"/>
      <c r="NQ38" s="346"/>
      <c r="NR38" s="346"/>
      <c r="NS38" s="346"/>
      <c r="NT38" s="346"/>
      <c r="NU38" s="346"/>
      <c r="NV38" s="346"/>
      <c r="NW38" s="346"/>
      <c r="NX38" s="346"/>
      <c r="NY38" s="346"/>
      <c r="NZ38" s="346"/>
      <c r="OA38" s="346"/>
      <c r="OB38" s="346"/>
      <c r="OC38" s="346"/>
      <c r="OD38" s="346"/>
      <c r="OE38" s="346"/>
      <c r="OF38" s="346"/>
      <c r="OG38" s="346"/>
      <c r="OH38" s="346"/>
      <c r="OI38" s="346"/>
      <c r="OJ38" s="346"/>
      <c r="OK38" s="346"/>
      <c r="OL38" s="346"/>
      <c r="OM38" s="346"/>
      <c r="ON38" s="346"/>
      <c r="OO38" s="346"/>
      <c r="OP38" s="346"/>
      <c r="OQ38" s="346"/>
      <c r="OR38" s="346"/>
      <c r="OS38" s="346"/>
      <c r="OT38" s="346"/>
      <c r="OU38" s="346"/>
      <c r="OV38" s="346"/>
      <c r="OW38" s="346"/>
      <c r="OX38" s="346"/>
      <c r="OY38" s="346"/>
      <c r="OZ38" s="346"/>
      <c r="PA38" s="346"/>
      <c r="PB38" s="346"/>
      <c r="PC38" s="346"/>
      <c r="PD38" s="346"/>
      <c r="PE38" s="346"/>
      <c r="PF38" s="346"/>
      <c r="PG38" s="346"/>
      <c r="PH38" s="346"/>
      <c r="PI38" s="346"/>
      <c r="PJ38" s="346"/>
      <c r="PK38" s="346"/>
      <c r="PL38" s="346"/>
      <c r="PM38" s="346"/>
      <c r="PN38" s="346"/>
      <c r="PO38" s="346"/>
      <c r="PP38" s="346"/>
      <c r="PQ38" s="346"/>
      <c r="PR38" s="346"/>
      <c r="PS38" s="346"/>
      <c r="PT38" s="346"/>
      <c r="PU38" s="346"/>
      <c r="PV38" s="346"/>
      <c r="PW38" s="346"/>
      <c r="PX38" s="346"/>
      <c r="PY38" s="346"/>
      <c r="PZ38" s="346"/>
      <c r="QA38" s="346"/>
      <c r="QB38" s="346"/>
      <c r="QC38" s="346"/>
      <c r="QD38" s="346"/>
      <c r="QE38" s="346"/>
      <c r="QF38" s="346"/>
      <c r="QG38" s="346"/>
      <c r="QH38" s="346"/>
      <c r="QI38" s="346"/>
      <c r="QJ38" s="346"/>
      <c r="QK38" s="346"/>
      <c r="QL38" s="346"/>
      <c r="QM38" s="346"/>
      <c r="QN38" s="346"/>
      <c r="QO38" s="346"/>
      <c r="QP38" s="346"/>
      <c r="QQ38" s="346"/>
      <c r="QR38" s="346"/>
      <c r="QS38" s="346"/>
      <c r="QT38" s="346"/>
      <c r="QU38" s="346"/>
      <c r="QV38" s="346"/>
      <c r="QW38" s="346"/>
      <c r="QX38" s="346"/>
      <c r="QY38" s="346"/>
      <c r="QZ38" s="346"/>
      <c r="RA38" s="346"/>
      <c r="RB38" s="346"/>
      <c r="RC38" s="346"/>
      <c r="RD38" s="346"/>
      <c r="RE38" s="346"/>
      <c r="RF38" s="346"/>
      <c r="RG38" s="346"/>
      <c r="RH38" s="346"/>
      <c r="RI38" s="346"/>
      <c r="RJ38" s="346"/>
      <c r="RK38" s="346"/>
      <c r="RL38" s="346"/>
      <c r="RM38" s="346"/>
      <c r="RN38" s="346"/>
      <c r="RO38" s="346"/>
      <c r="RP38" s="346"/>
      <c r="RQ38" s="346"/>
      <c r="RR38" s="346"/>
      <c r="RS38" s="346"/>
      <c r="RT38" s="346"/>
      <c r="RU38" s="346"/>
      <c r="RV38" s="346"/>
      <c r="RW38" s="346"/>
      <c r="RX38" s="346"/>
      <c r="RY38" s="346"/>
      <c r="RZ38" s="346"/>
      <c r="SA38" s="346"/>
      <c r="SB38" s="346"/>
      <c r="SC38" s="346"/>
      <c r="SD38" s="346"/>
      <c r="SE38" s="346"/>
      <c r="SF38" s="346"/>
      <c r="SG38" s="346"/>
      <c r="SH38" s="346"/>
      <c r="SI38" s="346"/>
      <c r="SJ38" s="346"/>
      <c r="SK38" s="346"/>
      <c r="SL38" s="346"/>
      <c r="SM38" s="346"/>
      <c r="SN38" s="346"/>
      <c r="SO38" s="346"/>
      <c r="SP38" s="346"/>
      <c r="SQ38" s="346"/>
      <c r="SR38" s="346"/>
      <c r="SS38" s="346"/>
      <c r="ST38" s="346"/>
      <c r="SU38" s="346"/>
      <c r="SV38" s="346"/>
      <c r="SW38" s="346"/>
      <c r="SX38" s="346"/>
      <c r="SY38" s="346"/>
      <c r="SZ38" s="346"/>
      <c r="TA38" s="346"/>
      <c r="TB38" s="346"/>
      <c r="TC38" s="346"/>
      <c r="TD38" s="346"/>
      <c r="TE38" s="346"/>
      <c r="TF38" s="346"/>
      <c r="TG38" s="346"/>
      <c r="TH38" s="346"/>
      <c r="TI38" s="346"/>
      <c r="TJ38" s="346"/>
      <c r="TK38" s="346"/>
      <c r="TL38" s="346"/>
      <c r="TM38" s="346"/>
      <c r="TN38" s="346"/>
      <c r="TO38" s="346"/>
      <c r="TP38" s="346"/>
      <c r="TQ38" s="346"/>
      <c r="TR38" s="346"/>
      <c r="TS38" s="346"/>
      <c r="TT38" s="346"/>
      <c r="TU38" s="346"/>
      <c r="TV38" s="346"/>
      <c r="TW38" s="346"/>
      <c r="TX38" s="346"/>
      <c r="TY38" s="346"/>
      <c r="TZ38" s="346"/>
      <c r="UA38" s="346"/>
      <c r="UB38" s="346"/>
      <c r="UC38" s="346"/>
      <c r="UD38" s="346"/>
      <c r="UE38" s="346"/>
      <c r="UF38" s="346"/>
      <c r="UG38" s="346"/>
      <c r="UH38" s="346"/>
      <c r="UI38" s="346"/>
      <c r="UJ38" s="346"/>
      <c r="UK38" s="346"/>
      <c r="UL38" s="346"/>
      <c r="UM38" s="346"/>
      <c r="UN38" s="346"/>
      <c r="UO38" s="346"/>
      <c r="UP38" s="346"/>
      <c r="UQ38" s="346"/>
      <c r="UR38" s="346"/>
      <c r="US38" s="346"/>
      <c r="UT38" s="346"/>
      <c r="UU38" s="346"/>
      <c r="UV38" s="346"/>
      <c r="UW38" s="346"/>
      <c r="UX38" s="346"/>
      <c r="UY38" s="346"/>
      <c r="UZ38" s="346"/>
      <c r="VA38" s="346"/>
      <c r="VB38" s="346"/>
      <c r="VC38" s="346"/>
      <c r="VD38" s="346"/>
      <c r="VE38" s="346"/>
      <c r="VF38" s="346"/>
      <c r="VG38" s="346"/>
      <c r="VH38" s="346"/>
      <c r="VI38" s="346"/>
      <c r="VJ38" s="346"/>
      <c r="VK38" s="346"/>
      <c r="VL38" s="346"/>
      <c r="VM38" s="346"/>
      <c r="VN38" s="346"/>
      <c r="VO38" s="346"/>
      <c r="VP38" s="346"/>
      <c r="VQ38" s="346"/>
      <c r="VR38" s="346"/>
      <c r="VS38" s="346"/>
      <c r="VT38" s="346"/>
      <c r="VU38" s="346"/>
      <c r="VV38" s="346"/>
      <c r="VW38" s="346"/>
      <c r="VX38" s="346"/>
      <c r="VY38" s="346"/>
      <c r="VZ38" s="346"/>
      <c r="WA38" s="346"/>
      <c r="WB38" s="346"/>
      <c r="WC38" s="346"/>
      <c r="WD38" s="346"/>
      <c r="WE38" s="346"/>
      <c r="WF38" s="346"/>
      <c r="WG38" s="346"/>
      <c r="WH38" s="346"/>
      <c r="WI38" s="346"/>
      <c r="WJ38" s="346"/>
      <c r="WK38" s="346"/>
      <c r="WL38" s="346"/>
      <c r="WM38" s="346"/>
      <c r="WN38" s="346"/>
      <c r="WO38" s="346"/>
      <c r="WP38" s="346"/>
      <c r="WQ38" s="346"/>
      <c r="WR38" s="346"/>
      <c r="WS38" s="346"/>
      <c r="WT38" s="346"/>
      <c r="WU38" s="346"/>
      <c r="WV38" s="346"/>
      <c r="WW38" s="346"/>
      <c r="WX38" s="346"/>
      <c r="WY38" s="346"/>
      <c r="WZ38" s="346"/>
      <c r="XA38" s="346"/>
      <c r="XB38" s="346"/>
      <c r="XC38" s="346"/>
      <c r="XD38" s="346"/>
      <c r="XE38" s="346"/>
      <c r="XF38" s="346"/>
      <c r="XG38" s="346"/>
      <c r="XH38" s="346"/>
      <c r="XI38" s="346"/>
      <c r="XJ38" s="346"/>
      <c r="XK38" s="346"/>
      <c r="XL38" s="346"/>
      <c r="XM38" s="346"/>
      <c r="XN38" s="346"/>
      <c r="XO38" s="346"/>
      <c r="XP38" s="346"/>
      <c r="XQ38" s="346"/>
      <c r="XR38" s="346"/>
      <c r="XS38" s="346"/>
      <c r="XT38" s="346"/>
      <c r="XU38" s="346"/>
      <c r="XV38" s="346"/>
      <c r="XW38" s="346"/>
      <c r="XX38" s="346"/>
      <c r="XY38" s="346"/>
      <c r="XZ38" s="346"/>
      <c r="YA38" s="346"/>
      <c r="YB38" s="346"/>
      <c r="YC38" s="346"/>
      <c r="YD38" s="346"/>
      <c r="YE38" s="346"/>
      <c r="YF38" s="346"/>
      <c r="YG38" s="346"/>
      <c r="YH38" s="346"/>
      <c r="YI38" s="346"/>
      <c r="YJ38" s="346"/>
      <c r="YK38" s="346"/>
      <c r="YL38" s="346"/>
      <c r="YM38" s="346"/>
      <c r="YN38" s="346"/>
      <c r="YO38" s="346"/>
      <c r="YP38" s="346"/>
      <c r="YQ38" s="346"/>
      <c r="YR38" s="346"/>
      <c r="YS38" s="346"/>
      <c r="YT38" s="346"/>
      <c r="YU38" s="346"/>
      <c r="YV38" s="346"/>
      <c r="YW38" s="346"/>
      <c r="YX38" s="346"/>
    </row>
    <row r="39" spans="1:674" s="118" customFormat="1" ht="11.25" customHeight="1" x14ac:dyDescent="0.2">
      <c r="A39" s="408"/>
      <c r="B39" s="354" t="s">
        <v>130</v>
      </c>
      <c r="C39" s="352">
        <v>0.80835499999999993</v>
      </c>
      <c r="D39" s="352">
        <v>0.77319000000000004</v>
      </c>
      <c r="E39" s="352">
        <v>0.74556</v>
      </c>
      <c r="F39" s="352">
        <v>0.77959000000000001</v>
      </c>
      <c r="G39" s="352">
        <v>0.81881799999999993</v>
      </c>
      <c r="H39" s="352">
        <v>0.78899799999999998</v>
      </c>
      <c r="I39" s="352">
        <v>0.76342100000000002</v>
      </c>
      <c r="J39" s="352">
        <v>0.787076</v>
      </c>
      <c r="K39" s="352">
        <v>0.83590999999999993</v>
      </c>
      <c r="L39" s="352">
        <v>0.82076400000000005</v>
      </c>
      <c r="M39" s="352">
        <v>0.79688199999999998</v>
      </c>
      <c r="N39" s="352">
        <v>0.81411699999999998</v>
      </c>
      <c r="O39" s="352">
        <v>0.85464399999999996</v>
      </c>
      <c r="P39" s="352">
        <v>0.81770900000000002</v>
      </c>
      <c r="Q39" s="352">
        <v>0.78798486000000001</v>
      </c>
      <c r="R39" s="352">
        <v>0.80757378999999996</v>
      </c>
      <c r="S39" s="352">
        <v>0.80313508</v>
      </c>
      <c r="T39" s="352">
        <v>0.79802660999999997</v>
      </c>
      <c r="U39" s="352">
        <v>0.74730962000000001</v>
      </c>
      <c r="V39" s="352">
        <v>0.74487256000000002</v>
      </c>
      <c r="W39" s="352">
        <v>0.76210391</v>
      </c>
      <c r="X39" s="352">
        <v>0.78906803999999997</v>
      </c>
      <c r="Y39" s="352">
        <v>0.79436272000000008</v>
      </c>
      <c r="Z39" s="352">
        <v>0.86601853000000006</v>
      </c>
      <c r="AA39" s="352">
        <v>0.91169390000000006</v>
      </c>
      <c r="AB39" s="352">
        <v>0.87226128999999997</v>
      </c>
      <c r="AC39" s="352">
        <v>0.82838314000000002</v>
      </c>
      <c r="AD39" s="352">
        <v>0.85366980999999997</v>
      </c>
      <c r="AE39" s="352">
        <v>0.87879917000000007</v>
      </c>
      <c r="AF39" s="352">
        <v>0.83949989999999997</v>
      </c>
      <c r="AG39" s="353"/>
      <c r="AH39" s="353"/>
      <c r="AI39" s="353"/>
      <c r="AJ39" s="353"/>
      <c r="AK39" s="353"/>
      <c r="AL39" s="353"/>
      <c r="AM39" s="353"/>
      <c r="AN39" s="353"/>
      <c r="AO39" s="353"/>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c r="HR39" s="346"/>
      <c r="HS39" s="346"/>
      <c r="HT39" s="346"/>
      <c r="HU39" s="346"/>
      <c r="HV39" s="346"/>
      <c r="HW39" s="346"/>
      <c r="HX39" s="346"/>
      <c r="HY39" s="346"/>
      <c r="HZ39" s="346"/>
      <c r="IA39" s="346"/>
      <c r="IB39" s="346"/>
      <c r="IC39" s="346"/>
      <c r="ID39" s="346"/>
      <c r="IE39" s="346"/>
      <c r="IF39" s="346"/>
      <c r="IG39" s="346"/>
      <c r="IH39" s="346"/>
      <c r="II39" s="346"/>
      <c r="IJ39" s="346"/>
      <c r="IK39" s="346"/>
      <c r="IL39" s="346"/>
      <c r="IM39" s="346"/>
      <c r="IN39" s="346"/>
      <c r="IO39" s="346"/>
      <c r="IP39" s="346"/>
      <c r="IQ39" s="346"/>
      <c r="IR39" s="346"/>
      <c r="IS39" s="346"/>
      <c r="IT39" s="346"/>
      <c r="IU39" s="346"/>
      <c r="IV39" s="346"/>
      <c r="IW39" s="346"/>
      <c r="IX39" s="346"/>
      <c r="IY39" s="346"/>
      <c r="IZ39" s="346"/>
      <c r="JA39" s="346"/>
      <c r="JB39" s="346"/>
      <c r="JC39" s="346"/>
      <c r="JD39" s="346"/>
      <c r="JE39" s="346"/>
      <c r="JF39" s="346"/>
      <c r="JG39" s="346"/>
      <c r="JH39" s="346"/>
      <c r="JI39" s="346"/>
      <c r="JJ39" s="346"/>
      <c r="JK39" s="346"/>
      <c r="JL39" s="346"/>
      <c r="JM39" s="346"/>
      <c r="JN39" s="346"/>
      <c r="JO39" s="346"/>
      <c r="JP39" s="346"/>
      <c r="JQ39" s="346"/>
      <c r="JR39" s="346"/>
      <c r="JS39" s="346"/>
      <c r="JT39" s="346"/>
      <c r="JU39" s="346"/>
      <c r="JV39" s="346"/>
      <c r="JW39" s="346"/>
      <c r="JX39" s="346"/>
      <c r="JY39" s="346"/>
      <c r="JZ39" s="346"/>
      <c r="KA39" s="346"/>
      <c r="KB39" s="346"/>
      <c r="KC39" s="346"/>
      <c r="KD39" s="346"/>
      <c r="KE39" s="346"/>
      <c r="KF39" s="346"/>
      <c r="KG39" s="346"/>
      <c r="KH39" s="346"/>
      <c r="KI39" s="346"/>
      <c r="KJ39" s="346"/>
      <c r="KK39" s="346"/>
      <c r="KL39" s="346"/>
      <c r="KM39" s="346"/>
      <c r="KN39" s="346"/>
      <c r="KO39" s="346"/>
      <c r="KP39" s="346"/>
      <c r="KQ39" s="346"/>
      <c r="KR39" s="346"/>
      <c r="KS39" s="346"/>
      <c r="KT39" s="346"/>
      <c r="KU39" s="346"/>
      <c r="KV39" s="346"/>
      <c r="KW39" s="346"/>
      <c r="KX39" s="346"/>
      <c r="KY39" s="346"/>
      <c r="KZ39" s="346"/>
      <c r="LA39" s="346"/>
      <c r="LB39" s="346"/>
      <c r="LC39" s="346"/>
      <c r="LD39" s="346"/>
      <c r="LE39" s="346"/>
      <c r="LF39" s="346"/>
      <c r="LG39" s="346"/>
      <c r="LH39" s="346"/>
      <c r="LI39" s="346"/>
      <c r="LJ39" s="346"/>
      <c r="LK39" s="346"/>
      <c r="LL39" s="346"/>
      <c r="LM39" s="346"/>
      <c r="LN39" s="346"/>
      <c r="LO39" s="346"/>
      <c r="LP39" s="346"/>
      <c r="LQ39" s="346"/>
      <c r="LR39" s="346"/>
      <c r="LS39" s="346"/>
      <c r="LT39" s="346"/>
      <c r="LU39" s="346"/>
      <c r="LV39" s="346"/>
      <c r="LW39" s="346"/>
      <c r="LX39" s="346"/>
      <c r="LY39" s="346"/>
      <c r="LZ39" s="346"/>
      <c r="MA39" s="346"/>
      <c r="MB39" s="346"/>
      <c r="MC39" s="346"/>
      <c r="MD39" s="346"/>
      <c r="ME39" s="346"/>
      <c r="MF39" s="346"/>
      <c r="MG39" s="346"/>
      <c r="MH39" s="346"/>
      <c r="MI39" s="346"/>
      <c r="MJ39" s="346"/>
      <c r="MK39" s="346"/>
      <c r="ML39" s="346"/>
      <c r="MM39" s="346"/>
      <c r="MN39" s="346"/>
      <c r="MO39" s="346"/>
      <c r="MP39" s="346"/>
      <c r="MQ39" s="346"/>
      <c r="MR39" s="346"/>
      <c r="MS39" s="346"/>
      <c r="MT39" s="346"/>
      <c r="MU39" s="346"/>
      <c r="MV39" s="346"/>
      <c r="MW39" s="346"/>
      <c r="MX39" s="346"/>
      <c r="MY39" s="346"/>
      <c r="MZ39" s="346"/>
      <c r="NA39" s="346"/>
      <c r="NB39" s="346"/>
      <c r="NC39" s="346"/>
      <c r="ND39" s="346"/>
      <c r="NE39" s="346"/>
      <c r="NF39" s="346"/>
      <c r="NG39" s="346"/>
      <c r="NH39" s="346"/>
      <c r="NI39" s="346"/>
      <c r="NJ39" s="346"/>
      <c r="NK39" s="346"/>
      <c r="NL39" s="346"/>
      <c r="NM39" s="346"/>
      <c r="NN39" s="346"/>
      <c r="NO39" s="346"/>
      <c r="NP39" s="346"/>
      <c r="NQ39" s="346"/>
      <c r="NR39" s="346"/>
      <c r="NS39" s="346"/>
      <c r="NT39" s="346"/>
      <c r="NU39" s="346"/>
      <c r="NV39" s="346"/>
      <c r="NW39" s="346"/>
      <c r="NX39" s="346"/>
      <c r="NY39" s="346"/>
      <c r="NZ39" s="346"/>
      <c r="OA39" s="346"/>
      <c r="OB39" s="346"/>
      <c r="OC39" s="346"/>
      <c r="OD39" s="346"/>
      <c r="OE39" s="346"/>
      <c r="OF39" s="346"/>
      <c r="OG39" s="346"/>
      <c r="OH39" s="346"/>
      <c r="OI39" s="346"/>
      <c r="OJ39" s="346"/>
      <c r="OK39" s="346"/>
      <c r="OL39" s="346"/>
      <c r="OM39" s="346"/>
      <c r="ON39" s="346"/>
      <c r="OO39" s="346"/>
      <c r="OP39" s="346"/>
      <c r="OQ39" s="346"/>
      <c r="OR39" s="346"/>
      <c r="OS39" s="346"/>
      <c r="OT39" s="346"/>
      <c r="OU39" s="346"/>
      <c r="OV39" s="346"/>
      <c r="OW39" s="346"/>
      <c r="OX39" s="346"/>
      <c r="OY39" s="346"/>
      <c r="OZ39" s="346"/>
      <c r="PA39" s="346"/>
      <c r="PB39" s="346"/>
      <c r="PC39" s="346"/>
      <c r="PD39" s="346"/>
      <c r="PE39" s="346"/>
      <c r="PF39" s="346"/>
      <c r="PG39" s="346"/>
      <c r="PH39" s="346"/>
      <c r="PI39" s="346"/>
      <c r="PJ39" s="346"/>
      <c r="PK39" s="346"/>
      <c r="PL39" s="346"/>
      <c r="PM39" s="346"/>
      <c r="PN39" s="346"/>
      <c r="PO39" s="346"/>
      <c r="PP39" s="346"/>
      <c r="PQ39" s="346"/>
      <c r="PR39" s="346"/>
      <c r="PS39" s="346"/>
      <c r="PT39" s="346"/>
      <c r="PU39" s="346"/>
      <c r="PV39" s="346"/>
      <c r="PW39" s="346"/>
      <c r="PX39" s="346"/>
      <c r="PY39" s="346"/>
      <c r="PZ39" s="346"/>
      <c r="QA39" s="346"/>
      <c r="QB39" s="346"/>
      <c r="QC39" s="346"/>
      <c r="QD39" s="346"/>
      <c r="QE39" s="346"/>
      <c r="QF39" s="346"/>
      <c r="QG39" s="346"/>
      <c r="QH39" s="346"/>
      <c r="QI39" s="346"/>
      <c r="QJ39" s="346"/>
      <c r="QK39" s="346"/>
      <c r="QL39" s="346"/>
      <c r="QM39" s="346"/>
      <c r="QN39" s="346"/>
      <c r="QO39" s="346"/>
      <c r="QP39" s="346"/>
      <c r="QQ39" s="346"/>
      <c r="QR39" s="346"/>
      <c r="QS39" s="346"/>
      <c r="QT39" s="346"/>
      <c r="QU39" s="346"/>
      <c r="QV39" s="346"/>
      <c r="QW39" s="346"/>
      <c r="QX39" s="346"/>
      <c r="QY39" s="346"/>
      <c r="QZ39" s="346"/>
      <c r="RA39" s="346"/>
      <c r="RB39" s="346"/>
      <c r="RC39" s="346"/>
      <c r="RD39" s="346"/>
      <c r="RE39" s="346"/>
      <c r="RF39" s="346"/>
      <c r="RG39" s="346"/>
      <c r="RH39" s="346"/>
      <c r="RI39" s="346"/>
      <c r="RJ39" s="346"/>
      <c r="RK39" s="346"/>
      <c r="RL39" s="346"/>
      <c r="RM39" s="346"/>
      <c r="RN39" s="346"/>
      <c r="RO39" s="346"/>
      <c r="RP39" s="346"/>
      <c r="RQ39" s="346"/>
      <c r="RR39" s="346"/>
      <c r="RS39" s="346"/>
      <c r="RT39" s="346"/>
      <c r="RU39" s="346"/>
      <c r="RV39" s="346"/>
      <c r="RW39" s="346"/>
      <c r="RX39" s="346"/>
      <c r="RY39" s="346"/>
      <c r="RZ39" s="346"/>
      <c r="SA39" s="346"/>
      <c r="SB39" s="346"/>
      <c r="SC39" s="346"/>
      <c r="SD39" s="346"/>
      <c r="SE39" s="346"/>
      <c r="SF39" s="346"/>
      <c r="SG39" s="346"/>
      <c r="SH39" s="346"/>
      <c r="SI39" s="346"/>
      <c r="SJ39" s="346"/>
      <c r="SK39" s="346"/>
      <c r="SL39" s="346"/>
      <c r="SM39" s="346"/>
      <c r="SN39" s="346"/>
      <c r="SO39" s="346"/>
      <c r="SP39" s="346"/>
      <c r="SQ39" s="346"/>
      <c r="SR39" s="346"/>
      <c r="SS39" s="346"/>
      <c r="ST39" s="346"/>
      <c r="SU39" s="346"/>
      <c r="SV39" s="346"/>
      <c r="SW39" s="346"/>
      <c r="SX39" s="346"/>
      <c r="SY39" s="346"/>
      <c r="SZ39" s="346"/>
      <c r="TA39" s="346"/>
      <c r="TB39" s="346"/>
      <c r="TC39" s="346"/>
      <c r="TD39" s="346"/>
      <c r="TE39" s="346"/>
      <c r="TF39" s="346"/>
      <c r="TG39" s="346"/>
      <c r="TH39" s="346"/>
      <c r="TI39" s="346"/>
      <c r="TJ39" s="346"/>
      <c r="TK39" s="346"/>
      <c r="TL39" s="346"/>
      <c r="TM39" s="346"/>
      <c r="TN39" s="346"/>
      <c r="TO39" s="346"/>
      <c r="TP39" s="346"/>
      <c r="TQ39" s="346"/>
      <c r="TR39" s="346"/>
      <c r="TS39" s="346"/>
      <c r="TT39" s="346"/>
      <c r="TU39" s="346"/>
      <c r="TV39" s="346"/>
      <c r="TW39" s="346"/>
      <c r="TX39" s="346"/>
      <c r="TY39" s="346"/>
      <c r="TZ39" s="346"/>
      <c r="UA39" s="346"/>
      <c r="UB39" s="346"/>
      <c r="UC39" s="346"/>
      <c r="UD39" s="346"/>
      <c r="UE39" s="346"/>
      <c r="UF39" s="346"/>
      <c r="UG39" s="346"/>
      <c r="UH39" s="346"/>
      <c r="UI39" s="346"/>
      <c r="UJ39" s="346"/>
      <c r="UK39" s="346"/>
      <c r="UL39" s="346"/>
      <c r="UM39" s="346"/>
      <c r="UN39" s="346"/>
      <c r="UO39" s="346"/>
      <c r="UP39" s="346"/>
      <c r="UQ39" s="346"/>
      <c r="UR39" s="346"/>
      <c r="US39" s="346"/>
      <c r="UT39" s="346"/>
      <c r="UU39" s="346"/>
      <c r="UV39" s="346"/>
      <c r="UW39" s="346"/>
      <c r="UX39" s="346"/>
      <c r="UY39" s="346"/>
      <c r="UZ39" s="346"/>
      <c r="VA39" s="346"/>
      <c r="VB39" s="346"/>
      <c r="VC39" s="346"/>
      <c r="VD39" s="346"/>
      <c r="VE39" s="346"/>
      <c r="VF39" s="346"/>
      <c r="VG39" s="346"/>
      <c r="VH39" s="346"/>
      <c r="VI39" s="346"/>
      <c r="VJ39" s="346"/>
      <c r="VK39" s="346"/>
      <c r="VL39" s="346"/>
      <c r="VM39" s="346"/>
      <c r="VN39" s="346"/>
      <c r="VO39" s="346"/>
      <c r="VP39" s="346"/>
      <c r="VQ39" s="346"/>
      <c r="VR39" s="346"/>
      <c r="VS39" s="346"/>
      <c r="VT39" s="346"/>
      <c r="VU39" s="346"/>
      <c r="VV39" s="346"/>
      <c r="VW39" s="346"/>
      <c r="VX39" s="346"/>
      <c r="VY39" s="346"/>
      <c r="VZ39" s="346"/>
      <c r="WA39" s="346"/>
      <c r="WB39" s="346"/>
      <c r="WC39" s="346"/>
      <c r="WD39" s="346"/>
      <c r="WE39" s="346"/>
      <c r="WF39" s="346"/>
      <c r="WG39" s="346"/>
      <c r="WH39" s="346"/>
      <c r="WI39" s="346"/>
      <c r="WJ39" s="346"/>
      <c r="WK39" s="346"/>
      <c r="WL39" s="346"/>
      <c r="WM39" s="346"/>
      <c r="WN39" s="346"/>
      <c r="WO39" s="346"/>
      <c r="WP39" s="346"/>
      <c r="WQ39" s="346"/>
      <c r="WR39" s="346"/>
      <c r="WS39" s="346"/>
      <c r="WT39" s="346"/>
      <c r="WU39" s="346"/>
      <c r="WV39" s="346"/>
      <c r="WW39" s="346"/>
      <c r="WX39" s="346"/>
      <c r="WY39" s="346"/>
      <c r="WZ39" s="346"/>
      <c r="XA39" s="346"/>
      <c r="XB39" s="346"/>
      <c r="XC39" s="346"/>
      <c r="XD39" s="346"/>
      <c r="XE39" s="346"/>
      <c r="XF39" s="346"/>
      <c r="XG39" s="346"/>
      <c r="XH39" s="346"/>
      <c r="XI39" s="346"/>
      <c r="XJ39" s="346"/>
      <c r="XK39" s="346"/>
      <c r="XL39" s="346"/>
      <c r="XM39" s="346"/>
      <c r="XN39" s="346"/>
      <c r="XO39" s="346"/>
      <c r="XP39" s="346"/>
      <c r="XQ39" s="346"/>
      <c r="XR39" s="346"/>
      <c r="XS39" s="346"/>
      <c r="XT39" s="346"/>
      <c r="XU39" s="346"/>
      <c r="XV39" s="346"/>
      <c r="XW39" s="346"/>
      <c r="XX39" s="346"/>
      <c r="XY39" s="346"/>
      <c r="XZ39" s="346"/>
      <c r="YA39" s="346"/>
      <c r="YB39" s="346"/>
      <c r="YC39" s="346"/>
      <c r="YD39" s="346"/>
      <c r="YE39" s="346"/>
      <c r="YF39" s="346"/>
      <c r="YG39" s="346"/>
      <c r="YH39" s="346"/>
      <c r="YI39" s="346"/>
      <c r="YJ39" s="346"/>
      <c r="YK39" s="346"/>
      <c r="YL39" s="346"/>
      <c r="YM39" s="346"/>
      <c r="YN39" s="346"/>
      <c r="YO39" s="346"/>
      <c r="YP39" s="346"/>
      <c r="YQ39" s="346"/>
      <c r="YR39" s="346"/>
      <c r="YS39" s="346"/>
      <c r="YT39" s="346"/>
      <c r="YU39" s="346"/>
      <c r="YV39" s="346"/>
      <c r="YW39" s="346"/>
      <c r="YX39" s="346"/>
    </row>
    <row r="40" spans="1:674" s="263" customFormat="1" ht="22.5" customHeight="1" x14ac:dyDescent="0.2">
      <c r="A40" s="406" t="s">
        <v>60</v>
      </c>
      <c r="B40" s="347" t="s">
        <v>125</v>
      </c>
      <c r="C40" s="348">
        <v>0.104</v>
      </c>
      <c r="D40" s="348">
        <v>9.2999999999999999E-2</v>
      </c>
      <c r="E40" s="348">
        <v>4.7E-2</v>
      </c>
      <c r="F40" s="348">
        <v>0.24399999999999999</v>
      </c>
      <c r="G40" s="348">
        <v>0.16619999999999999</v>
      </c>
      <c r="H40" s="348">
        <v>0.1013</v>
      </c>
      <c r="I40" s="348">
        <v>6.6699999999999995E-2</v>
      </c>
      <c r="J40" s="348">
        <v>9.0399999999999994E-2</v>
      </c>
      <c r="K40" s="348">
        <v>7.8E-2</v>
      </c>
      <c r="L40" s="348">
        <v>0.13220000000000001</v>
      </c>
      <c r="M40" s="348">
        <v>7.9100000000000004E-2</v>
      </c>
      <c r="N40" s="348">
        <v>6.1699999999999998E-2</v>
      </c>
      <c r="O40" s="348">
        <v>2.92E-2</v>
      </c>
      <c r="P40" s="348">
        <v>5.2499999999999998E-2</v>
      </c>
      <c r="Q40" s="348">
        <v>5.9338000000000002E-2</v>
      </c>
      <c r="R40" s="348">
        <v>1.4774000000000001E-2</v>
      </c>
      <c r="S40" s="348">
        <v>5.5285000000000001E-2</v>
      </c>
      <c r="T40" s="348">
        <v>7.7161999999999994E-2</v>
      </c>
      <c r="U40" s="348">
        <v>3.5026000000000002E-2</v>
      </c>
      <c r="V40" s="348">
        <v>8.7539000000000006E-2</v>
      </c>
      <c r="W40" s="348">
        <v>0.110765</v>
      </c>
      <c r="X40" s="348">
        <v>9.4780000000000003E-2</v>
      </c>
      <c r="Y40" s="348">
        <v>5.5456999999999999E-2</v>
      </c>
      <c r="Z40" s="348">
        <v>0.10437200000000001</v>
      </c>
      <c r="AA40" s="348"/>
      <c r="AB40" s="348"/>
      <c r="AC40" s="348"/>
      <c r="AD40" s="348"/>
      <c r="AE40" s="348"/>
      <c r="AF40" s="348"/>
      <c r="AG40" s="350"/>
      <c r="AH40" s="350"/>
      <c r="AI40" s="350"/>
      <c r="AJ40" s="350"/>
      <c r="AK40" s="350"/>
      <c r="AL40" s="350"/>
      <c r="AM40" s="350"/>
      <c r="AN40" s="350"/>
      <c r="AO40" s="350"/>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c r="HR40" s="346"/>
      <c r="HS40" s="346"/>
      <c r="HT40" s="346"/>
      <c r="HU40" s="346"/>
      <c r="HV40" s="346"/>
      <c r="HW40" s="346"/>
      <c r="HX40" s="346"/>
      <c r="HY40" s="346"/>
      <c r="HZ40" s="346"/>
      <c r="IA40" s="346"/>
      <c r="IB40" s="346"/>
      <c r="IC40" s="346"/>
      <c r="ID40" s="346"/>
      <c r="IE40" s="346"/>
      <c r="IF40" s="346"/>
      <c r="IG40" s="346"/>
      <c r="IH40" s="346"/>
      <c r="II40" s="346"/>
      <c r="IJ40" s="346"/>
      <c r="IK40" s="346"/>
      <c r="IL40" s="346"/>
      <c r="IM40" s="346"/>
      <c r="IN40" s="346"/>
      <c r="IO40" s="346"/>
      <c r="IP40" s="346"/>
      <c r="IQ40" s="346"/>
      <c r="IR40" s="346"/>
      <c r="IS40" s="346"/>
      <c r="IT40" s="346"/>
      <c r="IU40" s="346"/>
      <c r="IV40" s="346"/>
      <c r="IW40" s="346"/>
      <c r="IX40" s="346"/>
      <c r="IY40" s="346"/>
      <c r="IZ40" s="346"/>
      <c r="JA40" s="346"/>
      <c r="JB40" s="346"/>
      <c r="JC40" s="346"/>
      <c r="JD40" s="346"/>
      <c r="JE40" s="346"/>
      <c r="JF40" s="346"/>
      <c r="JG40" s="346"/>
      <c r="JH40" s="346"/>
      <c r="JI40" s="346"/>
      <c r="JJ40" s="346"/>
      <c r="JK40" s="346"/>
      <c r="JL40" s="346"/>
      <c r="JM40" s="346"/>
      <c r="JN40" s="346"/>
      <c r="JO40" s="346"/>
      <c r="JP40" s="346"/>
      <c r="JQ40" s="346"/>
      <c r="JR40" s="346"/>
      <c r="JS40" s="346"/>
      <c r="JT40" s="346"/>
      <c r="JU40" s="346"/>
      <c r="JV40" s="346"/>
      <c r="JW40" s="346"/>
      <c r="JX40" s="346"/>
      <c r="JY40" s="346"/>
      <c r="JZ40" s="346"/>
      <c r="KA40" s="346"/>
      <c r="KB40" s="346"/>
      <c r="KC40" s="346"/>
      <c r="KD40" s="346"/>
      <c r="KE40" s="346"/>
      <c r="KF40" s="346"/>
      <c r="KG40" s="346"/>
      <c r="KH40" s="346"/>
      <c r="KI40" s="346"/>
      <c r="KJ40" s="346"/>
      <c r="KK40" s="346"/>
      <c r="KL40" s="346"/>
      <c r="KM40" s="346"/>
      <c r="KN40" s="346"/>
      <c r="KO40" s="346"/>
      <c r="KP40" s="346"/>
      <c r="KQ40" s="346"/>
      <c r="KR40" s="346"/>
      <c r="KS40" s="346"/>
      <c r="KT40" s="346"/>
      <c r="KU40" s="346"/>
      <c r="KV40" s="346"/>
      <c r="KW40" s="346"/>
      <c r="KX40" s="346"/>
      <c r="KY40" s="346"/>
      <c r="KZ40" s="346"/>
      <c r="LA40" s="346"/>
      <c r="LB40" s="346"/>
      <c r="LC40" s="346"/>
      <c r="LD40" s="346"/>
      <c r="LE40" s="346"/>
      <c r="LF40" s="346"/>
      <c r="LG40" s="346"/>
      <c r="LH40" s="346"/>
      <c r="LI40" s="346"/>
      <c r="LJ40" s="346"/>
      <c r="LK40" s="346"/>
      <c r="LL40" s="346"/>
      <c r="LM40" s="346"/>
      <c r="LN40" s="346"/>
      <c r="LO40" s="346"/>
      <c r="LP40" s="346"/>
      <c r="LQ40" s="346"/>
      <c r="LR40" s="346"/>
      <c r="LS40" s="346"/>
      <c r="LT40" s="346"/>
      <c r="LU40" s="346"/>
      <c r="LV40" s="346"/>
      <c r="LW40" s="346"/>
      <c r="LX40" s="346"/>
      <c r="LY40" s="346"/>
      <c r="LZ40" s="346"/>
      <c r="MA40" s="346"/>
      <c r="MB40" s="346"/>
      <c r="MC40" s="346"/>
      <c r="MD40" s="346"/>
      <c r="ME40" s="346"/>
      <c r="MF40" s="346"/>
      <c r="MG40" s="346"/>
      <c r="MH40" s="346"/>
      <c r="MI40" s="346"/>
      <c r="MJ40" s="346"/>
      <c r="MK40" s="346"/>
      <c r="ML40" s="346"/>
      <c r="MM40" s="346"/>
      <c r="MN40" s="346"/>
      <c r="MO40" s="346"/>
      <c r="MP40" s="346"/>
      <c r="MQ40" s="346"/>
      <c r="MR40" s="346"/>
      <c r="MS40" s="346"/>
      <c r="MT40" s="346"/>
      <c r="MU40" s="346"/>
      <c r="MV40" s="346"/>
      <c r="MW40" s="346"/>
      <c r="MX40" s="346"/>
      <c r="MY40" s="346"/>
      <c r="MZ40" s="346"/>
      <c r="NA40" s="346"/>
      <c r="NB40" s="346"/>
      <c r="NC40" s="346"/>
      <c r="ND40" s="346"/>
      <c r="NE40" s="346"/>
      <c r="NF40" s="346"/>
      <c r="NG40" s="346"/>
      <c r="NH40" s="346"/>
      <c r="NI40" s="346"/>
      <c r="NJ40" s="346"/>
      <c r="NK40" s="346"/>
      <c r="NL40" s="346"/>
      <c r="NM40" s="346"/>
      <c r="NN40" s="346"/>
      <c r="NO40" s="346"/>
      <c r="NP40" s="346"/>
      <c r="NQ40" s="346"/>
      <c r="NR40" s="346"/>
      <c r="NS40" s="346"/>
      <c r="NT40" s="346"/>
      <c r="NU40" s="346"/>
      <c r="NV40" s="346"/>
      <c r="NW40" s="346"/>
      <c r="NX40" s="346"/>
      <c r="NY40" s="346"/>
      <c r="NZ40" s="346"/>
      <c r="OA40" s="346"/>
      <c r="OB40" s="346"/>
      <c r="OC40" s="346"/>
      <c r="OD40" s="346"/>
      <c r="OE40" s="346"/>
      <c r="OF40" s="346"/>
      <c r="OG40" s="346"/>
      <c r="OH40" s="346"/>
      <c r="OI40" s="346"/>
      <c r="OJ40" s="346"/>
      <c r="OK40" s="346"/>
      <c r="OL40" s="346"/>
      <c r="OM40" s="346"/>
      <c r="ON40" s="346"/>
      <c r="OO40" s="346"/>
      <c r="OP40" s="346"/>
      <c r="OQ40" s="346"/>
      <c r="OR40" s="346"/>
      <c r="OS40" s="346"/>
      <c r="OT40" s="346"/>
      <c r="OU40" s="346"/>
      <c r="OV40" s="346"/>
      <c r="OW40" s="346"/>
      <c r="OX40" s="346"/>
      <c r="OY40" s="346"/>
      <c r="OZ40" s="346"/>
      <c r="PA40" s="346"/>
      <c r="PB40" s="346"/>
      <c r="PC40" s="346"/>
      <c r="PD40" s="346"/>
      <c r="PE40" s="346"/>
      <c r="PF40" s="346"/>
      <c r="PG40" s="346"/>
      <c r="PH40" s="346"/>
      <c r="PI40" s="346"/>
      <c r="PJ40" s="346"/>
      <c r="PK40" s="346"/>
      <c r="PL40" s="346"/>
      <c r="PM40" s="346"/>
      <c r="PN40" s="346"/>
      <c r="PO40" s="346"/>
      <c r="PP40" s="346"/>
      <c r="PQ40" s="346"/>
      <c r="PR40" s="346"/>
      <c r="PS40" s="346"/>
      <c r="PT40" s="346"/>
      <c r="PU40" s="346"/>
      <c r="PV40" s="346"/>
      <c r="PW40" s="346"/>
      <c r="PX40" s="346"/>
      <c r="PY40" s="346"/>
      <c r="PZ40" s="346"/>
      <c r="QA40" s="346"/>
      <c r="QB40" s="346"/>
      <c r="QC40" s="346"/>
      <c r="QD40" s="346"/>
      <c r="QE40" s="346"/>
      <c r="QF40" s="346"/>
      <c r="QG40" s="346"/>
      <c r="QH40" s="346"/>
      <c r="QI40" s="346"/>
      <c r="QJ40" s="346"/>
      <c r="QK40" s="346"/>
      <c r="QL40" s="346"/>
      <c r="QM40" s="346"/>
      <c r="QN40" s="346"/>
      <c r="QO40" s="346"/>
      <c r="QP40" s="346"/>
      <c r="QQ40" s="346"/>
      <c r="QR40" s="346"/>
      <c r="QS40" s="346"/>
      <c r="QT40" s="346"/>
      <c r="QU40" s="346"/>
      <c r="QV40" s="346"/>
      <c r="QW40" s="346"/>
      <c r="QX40" s="346"/>
      <c r="QY40" s="346"/>
      <c r="QZ40" s="346"/>
      <c r="RA40" s="346"/>
      <c r="RB40" s="346"/>
      <c r="RC40" s="346"/>
      <c r="RD40" s="346"/>
      <c r="RE40" s="346"/>
      <c r="RF40" s="346"/>
      <c r="RG40" s="346"/>
      <c r="RH40" s="346"/>
      <c r="RI40" s="346"/>
      <c r="RJ40" s="346"/>
      <c r="RK40" s="346"/>
      <c r="RL40" s="346"/>
      <c r="RM40" s="346"/>
      <c r="RN40" s="346"/>
      <c r="RO40" s="346"/>
      <c r="RP40" s="346"/>
      <c r="RQ40" s="346"/>
      <c r="RR40" s="346"/>
      <c r="RS40" s="346"/>
      <c r="RT40" s="346"/>
      <c r="RU40" s="346"/>
      <c r="RV40" s="346"/>
      <c r="RW40" s="346"/>
      <c r="RX40" s="346"/>
      <c r="RY40" s="346"/>
      <c r="RZ40" s="346"/>
      <c r="SA40" s="346"/>
      <c r="SB40" s="346"/>
      <c r="SC40" s="346"/>
      <c r="SD40" s="346"/>
      <c r="SE40" s="346"/>
      <c r="SF40" s="346"/>
      <c r="SG40" s="346"/>
      <c r="SH40" s="346"/>
      <c r="SI40" s="346"/>
      <c r="SJ40" s="346"/>
      <c r="SK40" s="346"/>
      <c r="SL40" s="346"/>
      <c r="SM40" s="346"/>
      <c r="SN40" s="346"/>
      <c r="SO40" s="346"/>
      <c r="SP40" s="346"/>
      <c r="SQ40" s="346"/>
      <c r="SR40" s="346"/>
      <c r="SS40" s="346"/>
      <c r="ST40" s="346"/>
      <c r="SU40" s="346"/>
      <c r="SV40" s="346"/>
      <c r="SW40" s="346"/>
      <c r="SX40" s="346"/>
      <c r="SY40" s="346"/>
      <c r="SZ40" s="346"/>
      <c r="TA40" s="346"/>
      <c r="TB40" s="346"/>
      <c r="TC40" s="346"/>
      <c r="TD40" s="346"/>
      <c r="TE40" s="346"/>
      <c r="TF40" s="346"/>
      <c r="TG40" s="346"/>
      <c r="TH40" s="346"/>
      <c r="TI40" s="346"/>
      <c r="TJ40" s="346"/>
      <c r="TK40" s="346"/>
      <c r="TL40" s="346"/>
      <c r="TM40" s="346"/>
      <c r="TN40" s="346"/>
      <c r="TO40" s="346"/>
      <c r="TP40" s="346"/>
      <c r="TQ40" s="346"/>
      <c r="TR40" s="346"/>
      <c r="TS40" s="346"/>
      <c r="TT40" s="346"/>
      <c r="TU40" s="346"/>
      <c r="TV40" s="346"/>
      <c r="TW40" s="346"/>
      <c r="TX40" s="346"/>
      <c r="TY40" s="346"/>
      <c r="TZ40" s="346"/>
      <c r="UA40" s="346"/>
      <c r="UB40" s="346"/>
      <c r="UC40" s="346"/>
      <c r="UD40" s="346"/>
      <c r="UE40" s="346"/>
      <c r="UF40" s="346"/>
      <c r="UG40" s="346"/>
      <c r="UH40" s="346"/>
      <c r="UI40" s="346"/>
      <c r="UJ40" s="346"/>
      <c r="UK40" s="346"/>
      <c r="UL40" s="346"/>
      <c r="UM40" s="346"/>
      <c r="UN40" s="346"/>
      <c r="UO40" s="346"/>
      <c r="UP40" s="346"/>
      <c r="UQ40" s="346"/>
      <c r="UR40" s="346"/>
      <c r="US40" s="346"/>
      <c r="UT40" s="346"/>
      <c r="UU40" s="346"/>
      <c r="UV40" s="346"/>
      <c r="UW40" s="346"/>
      <c r="UX40" s="346"/>
      <c r="UY40" s="346"/>
      <c r="UZ40" s="346"/>
      <c r="VA40" s="346"/>
      <c r="VB40" s="346"/>
      <c r="VC40" s="346"/>
      <c r="VD40" s="346"/>
      <c r="VE40" s="346"/>
      <c r="VF40" s="346"/>
      <c r="VG40" s="346"/>
      <c r="VH40" s="346"/>
      <c r="VI40" s="346"/>
      <c r="VJ40" s="346"/>
      <c r="VK40" s="346"/>
      <c r="VL40" s="346"/>
      <c r="VM40" s="346"/>
      <c r="VN40" s="346"/>
      <c r="VO40" s="346"/>
      <c r="VP40" s="346"/>
      <c r="VQ40" s="346"/>
      <c r="VR40" s="346"/>
      <c r="VS40" s="346"/>
      <c r="VT40" s="346"/>
      <c r="VU40" s="346"/>
      <c r="VV40" s="346"/>
      <c r="VW40" s="346"/>
      <c r="VX40" s="346"/>
      <c r="VY40" s="346"/>
      <c r="VZ40" s="346"/>
      <c r="WA40" s="346"/>
      <c r="WB40" s="346"/>
      <c r="WC40" s="346"/>
      <c r="WD40" s="346"/>
      <c r="WE40" s="346"/>
      <c r="WF40" s="346"/>
      <c r="WG40" s="346"/>
      <c r="WH40" s="346"/>
      <c r="WI40" s="346"/>
      <c r="WJ40" s="346"/>
      <c r="WK40" s="346"/>
      <c r="WL40" s="346"/>
      <c r="WM40" s="346"/>
      <c r="WN40" s="346"/>
      <c r="WO40" s="346"/>
      <c r="WP40" s="346"/>
      <c r="WQ40" s="346"/>
      <c r="WR40" s="346"/>
      <c r="WS40" s="346"/>
      <c r="WT40" s="346"/>
      <c r="WU40" s="346"/>
      <c r="WV40" s="346"/>
      <c r="WW40" s="346"/>
      <c r="WX40" s="346"/>
      <c r="WY40" s="346"/>
      <c r="WZ40" s="346"/>
      <c r="XA40" s="346"/>
      <c r="XB40" s="346"/>
      <c r="XC40" s="346"/>
      <c r="XD40" s="346"/>
      <c r="XE40" s="346"/>
      <c r="XF40" s="346"/>
      <c r="XG40" s="346"/>
      <c r="XH40" s="346"/>
      <c r="XI40" s="346"/>
      <c r="XJ40" s="346"/>
      <c r="XK40" s="346"/>
      <c r="XL40" s="346"/>
      <c r="XM40" s="346"/>
      <c r="XN40" s="346"/>
      <c r="XO40" s="346"/>
      <c r="XP40" s="346"/>
      <c r="XQ40" s="346"/>
      <c r="XR40" s="346"/>
      <c r="XS40" s="346"/>
      <c r="XT40" s="346"/>
      <c r="XU40" s="346"/>
      <c r="XV40" s="346"/>
      <c r="XW40" s="346"/>
      <c r="XX40" s="346"/>
      <c r="XY40" s="346"/>
      <c r="XZ40" s="346"/>
      <c r="YA40" s="346"/>
      <c r="YB40" s="346"/>
      <c r="YC40" s="346"/>
      <c r="YD40" s="346"/>
      <c r="YE40" s="346"/>
      <c r="YF40" s="346"/>
      <c r="YG40" s="346"/>
      <c r="YH40" s="346"/>
      <c r="YI40" s="346"/>
      <c r="YJ40" s="346"/>
      <c r="YK40" s="346"/>
      <c r="YL40" s="346"/>
      <c r="YM40" s="346"/>
      <c r="YN40" s="346"/>
      <c r="YO40" s="346"/>
      <c r="YP40" s="346"/>
      <c r="YQ40" s="346"/>
      <c r="YR40" s="346"/>
      <c r="YS40" s="346"/>
      <c r="YT40" s="346"/>
      <c r="YU40" s="346"/>
      <c r="YV40" s="346"/>
      <c r="YW40" s="346"/>
      <c r="YX40" s="346"/>
    </row>
    <row r="41" spans="1:674" s="264" customFormat="1" ht="11.25" customHeight="1" x14ac:dyDescent="0.2">
      <c r="A41" s="407"/>
      <c r="B41" s="349" t="s">
        <v>126</v>
      </c>
      <c r="C41" s="350">
        <v>1.9E-2</v>
      </c>
      <c r="D41" s="350">
        <v>1.7000000000000001E-2</v>
      </c>
      <c r="E41" s="350">
        <v>8.9999999999999993E-3</v>
      </c>
      <c r="F41" s="350">
        <v>3.9E-2</v>
      </c>
      <c r="G41" s="350">
        <v>2.81E-2</v>
      </c>
      <c r="H41" s="350">
        <v>1.77E-2</v>
      </c>
      <c r="I41" s="350">
        <v>1.1599999999999999E-2</v>
      </c>
      <c r="J41" s="350">
        <v>1.5100000000000001E-2</v>
      </c>
      <c r="K41" s="350">
        <v>1.2699999999999999E-2</v>
      </c>
      <c r="L41" s="350">
        <v>2.12E-2</v>
      </c>
      <c r="M41" s="350">
        <v>1.24E-2</v>
      </c>
      <c r="N41" s="350">
        <v>8.5000000000000006E-3</v>
      </c>
      <c r="O41" s="350">
        <v>4.0000000000000001E-3</v>
      </c>
      <c r="P41" s="350">
        <v>7.0000000000000001E-3</v>
      </c>
      <c r="Q41" s="350">
        <v>7.7120000000000001E-3</v>
      </c>
      <c r="R41" s="350">
        <v>1.748E-3</v>
      </c>
      <c r="S41" s="350">
        <v>6.3670000000000003E-3</v>
      </c>
      <c r="T41" s="350">
        <v>8.6979999999999991E-3</v>
      </c>
      <c r="U41" s="350">
        <v>3.9199999999999999E-3</v>
      </c>
      <c r="V41" s="350">
        <v>9.6710000000000008E-3</v>
      </c>
      <c r="W41" s="350">
        <v>1.2126E-2</v>
      </c>
      <c r="X41" s="350">
        <v>1.0532E-2</v>
      </c>
      <c r="Y41" s="350">
        <v>6.1650000000000003E-3</v>
      </c>
      <c r="Z41" s="350">
        <v>1.1809E-2</v>
      </c>
      <c r="AA41" s="350"/>
      <c r="AB41" s="350"/>
      <c r="AC41" s="350"/>
      <c r="AD41" s="350"/>
      <c r="AE41" s="350"/>
      <c r="AF41" s="350"/>
      <c r="AG41" s="350"/>
      <c r="AH41" s="350"/>
      <c r="AI41" s="350"/>
      <c r="AJ41" s="350"/>
      <c r="AK41" s="350"/>
      <c r="AL41" s="350"/>
      <c r="AM41" s="350"/>
      <c r="AN41" s="350"/>
      <c r="AO41" s="350"/>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c r="IW41" s="355"/>
      <c r="IX41" s="355"/>
      <c r="IY41" s="355"/>
      <c r="IZ41" s="355"/>
      <c r="JA41" s="355"/>
      <c r="JB41" s="355"/>
      <c r="JC41" s="355"/>
      <c r="JD41" s="355"/>
      <c r="JE41" s="355"/>
      <c r="JF41" s="355"/>
      <c r="JG41" s="355"/>
      <c r="JH41" s="355"/>
      <c r="JI41" s="355"/>
      <c r="JJ41" s="355"/>
      <c r="JK41" s="355"/>
      <c r="JL41" s="355"/>
      <c r="JM41" s="355"/>
      <c r="JN41" s="355"/>
      <c r="JO41" s="355"/>
      <c r="JP41" s="355"/>
      <c r="JQ41" s="355"/>
      <c r="JR41" s="355"/>
      <c r="JS41" s="355"/>
      <c r="JT41" s="355"/>
      <c r="JU41" s="355"/>
      <c r="JV41" s="355"/>
      <c r="JW41" s="355"/>
      <c r="JX41" s="355"/>
      <c r="JY41" s="355"/>
      <c r="JZ41" s="355"/>
      <c r="KA41" s="355"/>
      <c r="KB41" s="355"/>
      <c r="KC41" s="355"/>
      <c r="KD41" s="355"/>
      <c r="KE41" s="355"/>
      <c r="KF41" s="355"/>
      <c r="KG41" s="355"/>
      <c r="KH41" s="355"/>
      <c r="KI41" s="355"/>
      <c r="KJ41" s="355"/>
      <c r="KK41" s="355"/>
      <c r="KL41" s="355"/>
      <c r="KM41" s="355"/>
      <c r="KN41" s="355"/>
      <c r="KO41" s="355"/>
      <c r="KP41" s="355"/>
      <c r="KQ41" s="355"/>
      <c r="KR41" s="355"/>
      <c r="KS41" s="355"/>
      <c r="KT41" s="355"/>
      <c r="KU41" s="355"/>
      <c r="KV41" s="355"/>
      <c r="KW41" s="355"/>
      <c r="KX41" s="355"/>
      <c r="KY41" s="355"/>
      <c r="KZ41" s="355"/>
      <c r="LA41" s="355"/>
      <c r="LB41" s="355"/>
      <c r="LC41" s="355"/>
      <c r="LD41" s="355"/>
      <c r="LE41" s="355"/>
      <c r="LF41" s="355"/>
      <c r="LG41" s="355"/>
      <c r="LH41" s="355"/>
      <c r="LI41" s="355"/>
      <c r="LJ41" s="355"/>
      <c r="LK41" s="355"/>
      <c r="LL41" s="355"/>
      <c r="LM41" s="355"/>
      <c r="LN41" s="355"/>
      <c r="LO41" s="355"/>
      <c r="LP41" s="355"/>
      <c r="LQ41" s="355"/>
      <c r="LR41" s="355"/>
      <c r="LS41" s="355"/>
      <c r="LT41" s="355"/>
      <c r="LU41" s="355"/>
      <c r="LV41" s="355"/>
      <c r="LW41" s="355"/>
      <c r="LX41" s="355"/>
      <c r="LY41" s="355"/>
      <c r="LZ41" s="355"/>
      <c r="MA41" s="355"/>
      <c r="MB41" s="355"/>
      <c r="MC41" s="355"/>
      <c r="MD41" s="355"/>
      <c r="ME41" s="355"/>
      <c r="MF41" s="355"/>
      <c r="MG41" s="355"/>
      <c r="MH41" s="355"/>
      <c r="MI41" s="355"/>
      <c r="MJ41" s="355"/>
      <c r="MK41" s="355"/>
      <c r="ML41" s="355"/>
      <c r="MM41" s="355"/>
      <c r="MN41" s="355"/>
      <c r="MO41" s="355"/>
      <c r="MP41" s="355"/>
      <c r="MQ41" s="355"/>
      <c r="MR41" s="355"/>
      <c r="MS41" s="355"/>
      <c r="MT41" s="355"/>
      <c r="MU41" s="355"/>
      <c r="MV41" s="355"/>
      <c r="MW41" s="355"/>
      <c r="MX41" s="355"/>
      <c r="MY41" s="355"/>
      <c r="MZ41" s="355"/>
      <c r="NA41" s="355"/>
      <c r="NB41" s="355"/>
      <c r="NC41" s="355"/>
      <c r="ND41" s="355"/>
      <c r="NE41" s="355"/>
      <c r="NF41" s="355"/>
      <c r="NG41" s="355"/>
      <c r="NH41" s="355"/>
      <c r="NI41" s="355"/>
      <c r="NJ41" s="355"/>
      <c r="NK41" s="355"/>
      <c r="NL41" s="355"/>
      <c r="NM41" s="355"/>
      <c r="NN41" s="355"/>
      <c r="NO41" s="355"/>
      <c r="NP41" s="355"/>
      <c r="NQ41" s="355"/>
      <c r="NR41" s="355"/>
      <c r="NS41" s="355"/>
      <c r="NT41" s="355"/>
      <c r="NU41" s="355"/>
      <c r="NV41" s="355"/>
      <c r="NW41" s="355"/>
      <c r="NX41" s="355"/>
      <c r="NY41" s="355"/>
      <c r="NZ41" s="355"/>
      <c r="OA41" s="355"/>
      <c r="OB41" s="355"/>
      <c r="OC41" s="355"/>
      <c r="OD41" s="355"/>
      <c r="OE41" s="355"/>
      <c r="OF41" s="355"/>
      <c r="OG41" s="355"/>
      <c r="OH41" s="355"/>
      <c r="OI41" s="355"/>
      <c r="OJ41" s="355"/>
      <c r="OK41" s="355"/>
      <c r="OL41" s="355"/>
      <c r="OM41" s="355"/>
      <c r="ON41" s="355"/>
      <c r="OO41" s="355"/>
      <c r="OP41" s="355"/>
      <c r="OQ41" s="355"/>
      <c r="OR41" s="355"/>
      <c r="OS41" s="355"/>
      <c r="OT41" s="355"/>
      <c r="OU41" s="355"/>
      <c r="OV41" s="355"/>
      <c r="OW41" s="355"/>
      <c r="OX41" s="355"/>
      <c r="OY41" s="355"/>
      <c r="OZ41" s="355"/>
      <c r="PA41" s="355"/>
      <c r="PB41" s="355"/>
      <c r="PC41" s="355"/>
      <c r="PD41" s="355"/>
      <c r="PE41" s="355"/>
      <c r="PF41" s="355"/>
      <c r="PG41" s="355"/>
      <c r="PH41" s="355"/>
      <c r="PI41" s="355"/>
      <c r="PJ41" s="355"/>
      <c r="PK41" s="355"/>
      <c r="PL41" s="355"/>
      <c r="PM41" s="355"/>
      <c r="PN41" s="355"/>
      <c r="PO41" s="355"/>
      <c r="PP41" s="355"/>
      <c r="PQ41" s="355"/>
      <c r="PR41" s="355"/>
      <c r="PS41" s="355"/>
      <c r="PT41" s="355"/>
      <c r="PU41" s="355"/>
      <c r="PV41" s="355"/>
      <c r="PW41" s="355"/>
      <c r="PX41" s="355"/>
      <c r="PY41" s="355"/>
      <c r="PZ41" s="355"/>
      <c r="QA41" s="355"/>
      <c r="QB41" s="355"/>
      <c r="QC41" s="355"/>
      <c r="QD41" s="355"/>
      <c r="QE41" s="355"/>
      <c r="QF41" s="355"/>
      <c r="QG41" s="355"/>
      <c r="QH41" s="355"/>
      <c r="QI41" s="355"/>
      <c r="QJ41" s="355"/>
      <c r="QK41" s="355"/>
      <c r="QL41" s="355"/>
      <c r="QM41" s="355"/>
      <c r="QN41" s="355"/>
      <c r="QO41" s="355"/>
      <c r="QP41" s="355"/>
      <c r="QQ41" s="355"/>
      <c r="QR41" s="355"/>
      <c r="QS41" s="355"/>
      <c r="QT41" s="355"/>
      <c r="QU41" s="355"/>
      <c r="QV41" s="355"/>
      <c r="QW41" s="355"/>
      <c r="QX41" s="355"/>
      <c r="QY41" s="355"/>
      <c r="QZ41" s="355"/>
      <c r="RA41" s="355"/>
      <c r="RB41" s="355"/>
      <c r="RC41" s="355"/>
      <c r="RD41" s="355"/>
      <c r="RE41" s="355"/>
      <c r="RF41" s="355"/>
      <c r="RG41" s="355"/>
      <c r="RH41" s="355"/>
      <c r="RI41" s="355"/>
      <c r="RJ41" s="355"/>
      <c r="RK41" s="355"/>
      <c r="RL41" s="355"/>
      <c r="RM41" s="355"/>
      <c r="RN41" s="355"/>
      <c r="RO41" s="355"/>
      <c r="RP41" s="355"/>
      <c r="RQ41" s="355"/>
      <c r="RR41" s="355"/>
      <c r="RS41" s="355"/>
      <c r="RT41" s="355"/>
      <c r="RU41" s="355"/>
      <c r="RV41" s="355"/>
      <c r="RW41" s="355"/>
      <c r="RX41" s="355"/>
      <c r="RY41" s="355"/>
      <c r="RZ41" s="355"/>
      <c r="SA41" s="355"/>
      <c r="SB41" s="355"/>
      <c r="SC41" s="355"/>
      <c r="SD41" s="355"/>
      <c r="SE41" s="355"/>
      <c r="SF41" s="355"/>
      <c r="SG41" s="355"/>
      <c r="SH41" s="355"/>
      <c r="SI41" s="355"/>
      <c r="SJ41" s="355"/>
      <c r="SK41" s="355"/>
      <c r="SL41" s="355"/>
      <c r="SM41" s="355"/>
      <c r="SN41" s="355"/>
      <c r="SO41" s="355"/>
      <c r="SP41" s="355"/>
      <c r="SQ41" s="355"/>
      <c r="SR41" s="355"/>
      <c r="SS41" s="355"/>
      <c r="ST41" s="355"/>
      <c r="SU41" s="355"/>
      <c r="SV41" s="355"/>
      <c r="SW41" s="355"/>
      <c r="SX41" s="355"/>
      <c r="SY41" s="355"/>
      <c r="SZ41" s="355"/>
      <c r="TA41" s="355"/>
      <c r="TB41" s="355"/>
      <c r="TC41" s="355"/>
      <c r="TD41" s="355"/>
      <c r="TE41" s="355"/>
      <c r="TF41" s="355"/>
      <c r="TG41" s="355"/>
      <c r="TH41" s="355"/>
      <c r="TI41" s="355"/>
      <c r="TJ41" s="355"/>
      <c r="TK41" s="355"/>
      <c r="TL41" s="355"/>
      <c r="TM41" s="355"/>
      <c r="TN41" s="355"/>
      <c r="TO41" s="355"/>
      <c r="TP41" s="355"/>
      <c r="TQ41" s="355"/>
      <c r="TR41" s="355"/>
      <c r="TS41" s="355"/>
      <c r="TT41" s="355"/>
      <c r="TU41" s="355"/>
      <c r="TV41" s="355"/>
      <c r="TW41" s="355"/>
      <c r="TX41" s="355"/>
      <c r="TY41" s="355"/>
      <c r="TZ41" s="355"/>
      <c r="UA41" s="355"/>
      <c r="UB41" s="355"/>
      <c r="UC41" s="355"/>
      <c r="UD41" s="355"/>
      <c r="UE41" s="355"/>
      <c r="UF41" s="355"/>
      <c r="UG41" s="355"/>
      <c r="UH41" s="355"/>
      <c r="UI41" s="355"/>
      <c r="UJ41" s="355"/>
      <c r="UK41" s="355"/>
      <c r="UL41" s="355"/>
      <c r="UM41" s="355"/>
      <c r="UN41" s="355"/>
      <c r="UO41" s="355"/>
      <c r="UP41" s="355"/>
      <c r="UQ41" s="355"/>
      <c r="UR41" s="355"/>
      <c r="US41" s="355"/>
      <c r="UT41" s="355"/>
      <c r="UU41" s="355"/>
      <c r="UV41" s="355"/>
      <c r="UW41" s="355"/>
      <c r="UX41" s="355"/>
      <c r="UY41" s="355"/>
      <c r="UZ41" s="355"/>
      <c r="VA41" s="355"/>
      <c r="VB41" s="355"/>
      <c r="VC41" s="355"/>
      <c r="VD41" s="355"/>
      <c r="VE41" s="355"/>
      <c r="VF41" s="355"/>
      <c r="VG41" s="355"/>
      <c r="VH41" s="355"/>
      <c r="VI41" s="355"/>
      <c r="VJ41" s="355"/>
      <c r="VK41" s="355"/>
      <c r="VL41" s="355"/>
      <c r="VM41" s="355"/>
      <c r="VN41" s="355"/>
      <c r="VO41" s="355"/>
      <c r="VP41" s="355"/>
      <c r="VQ41" s="355"/>
      <c r="VR41" s="355"/>
      <c r="VS41" s="355"/>
      <c r="VT41" s="355"/>
      <c r="VU41" s="355"/>
      <c r="VV41" s="355"/>
      <c r="VW41" s="355"/>
      <c r="VX41" s="355"/>
      <c r="VY41" s="355"/>
      <c r="VZ41" s="355"/>
      <c r="WA41" s="355"/>
      <c r="WB41" s="355"/>
      <c r="WC41" s="355"/>
      <c r="WD41" s="355"/>
      <c r="WE41" s="355"/>
      <c r="WF41" s="355"/>
      <c r="WG41" s="355"/>
      <c r="WH41" s="355"/>
      <c r="WI41" s="355"/>
      <c r="WJ41" s="355"/>
      <c r="WK41" s="355"/>
      <c r="WL41" s="355"/>
      <c r="WM41" s="355"/>
      <c r="WN41" s="355"/>
      <c r="WO41" s="355"/>
      <c r="WP41" s="355"/>
      <c r="WQ41" s="355"/>
      <c r="WR41" s="355"/>
      <c r="WS41" s="355"/>
      <c r="WT41" s="355"/>
      <c r="WU41" s="355"/>
      <c r="WV41" s="355"/>
      <c r="WW41" s="355"/>
      <c r="WX41" s="355"/>
      <c r="WY41" s="355"/>
      <c r="WZ41" s="355"/>
      <c r="XA41" s="355"/>
      <c r="XB41" s="355"/>
      <c r="XC41" s="355"/>
      <c r="XD41" s="355"/>
      <c r="XE41" s="355"/>
      <c r="XF41" s="355"/>
      <c r="XG41" s="355"/>
      <c r="XH41" s="355"/>
      <c r="XI41" s="355"/>
      <c r="XJ41" s="355"/>
      <c r="XK41" s="355"/>
      <c r="XL41" s="355"/>
      <c r="XM41" s="355"/>
      <c r="XN41" s="355"/>
      <c r="XO41" s="355"/>
      <c r="XP41" s="355"/>
      <c r="XQ41" s="355"/>
      <c r="XR41" s="355"/>
      <c r="XS41" s="355"/>
      <c r="XT41" s="355"/>
      <c r="XU41" s="355"/>
      <c r="XV41" s="355"/>
      <c r="XW41" s="355"/>
      <c r="XX41" s="355"/>
      <c r="XY41" s="355"/>
      <c r="XZ41" s="355"/>
      <c r="YA41" s="355"/>
      <c r="YB41" s="355"/>
      <c r="YC41" s="355"/>
      <c r="YD41" s="355"/>
      <c r="YE41" s="355"/>
      <c r="YF41" s="355"/>
      <c r="YG41" s="355"/>
      <c r="YH41" s="355"/>
      <c r="YI41" s="355"/>
      <c r="YJ41" s="355"/>
      <c r="YK41" s="355"/>
      <c r="YL41" s="355"/>
      <c r="YM41" s="355"/>
      <c r="YN41" s="355"/>
      <c r="YO41" s="355"/>
      <c r="YP41" s="355"/>
      <c r="YQ41" s="355"/>
      <c r="YR41" s="355"/>
      <c r="YS41" s="355"/>
      <c r="YT41" s="355"/>
      <c r="YU41" s="355"/>
      <c r="YV41" s="355"/>
      <c r="YW41" s="355"/>
      <c r="YX41" s="355"/>
    </row>
    <row r="42" spans="1:674" s="118" customFormat="1" ht="11.25" customHeight="1" x14ac:dyDescent="0.2">
      <c r="A42" s="407"/>
      <c r="B42" s="349" t="s">
        <v>127</v>
      </c>
      <c r="C42" s="351">
        <v>5.8763244900323489E-2</v>
      </c>
      <c r="D42" s="351">
        <v>5.9004517944376403E-2</v>
      </c>
      <c r="E42" s="351">
        <v>5.9317406164463453E-2</v>
      </c>
      <c r="F42" s="351">
        <v>5.9738723264747599E-2</v>
      </c>
      <c r="G42" s="351">
        <v>5.7743211602065365E-2</v>
      </c>
      <c r="H42" s="351">
        <v>5.8519705194108783E-2</v>
      </c>
      <c r="I42" s="351">
        <v>5.7871169121778678E-2</v>
      </c>
      <c r="J42" s="351">
        <v>5.4300000000000001E-2</v>
      </c>
      <c r="K42" s="351">
        <v>5.1200000000000002E-2</v>
      </c>
      <c r="L42" s="351">
        <v>5.0999999999999997E-2</v>
      </c>
      <c r="M42" s="351">
        <v>4.9200000000000001E-2</v>
      </c>
      <c r="N42" s="351">
        <v>4.2099999999999999E-2</v>
      </c>
      <c r="O42" s="351">
        <v>4.2099999999999999E-2</v>
      </c>
      <c r="P42" s="351">
        <v>4.1099999999999998E-2</v>
      </c>
      <c r="Q42" s="351">
        <v>4.0281999999999998E-2</v>
      </c>
      <c r="R42" s="351">
        <v>3.6409999999999998E-2</v>
      </c>
      <c r="S42" s="351">
        <v>3.3276E-2</v>
      </c>
      <c r="T42" s="351">
        <v>3.3928E-2</v>
      </c>
      <c r="U42" s="351">
        <v>3.3930000000000002E-2</v>
      </c>
      <c r="V42" s="351">
        <v>3.3915000000000001E-2</v>
      </c>
      <c r="W42" s="351">
        <v>3.3703999999999998E-2</v>
      </c>
      <c r="X42" s="351">
        <v>3.4222000000000002E-2</v>
      </c>
      <c r="Y42" s="351">
        <v>3.4438000000000003E-2</v>
      </c>
      <c r="Z42" s="351">
        <v>3.3466000000000003E-2</v>
      </c>
      <c r="AA42" s="351"/>
      <c r="AB42" s="351"/>
      <c r="AC42" s="351"/>
      <c r="AD42" s="351"/>
      <c r="AE42" s="351"/>
      <c r="AF42" s="351"/>
      <c r="AG42" s="350"/>
      <c r="AH42" s="350"/>
      <c r="AI42" s="350"/>
      <c r="AJ42" s="350"/>
      <c r="AK42" s="350"/>
      <c r="AL42" s="350"/>
      <c r="AM42" s="350"/>
      <c r="AN42" s="350"/>
      <c r="AO42" s="350"/>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c r="HR42" s="346"/>
      <c r="HS42" s="346"/>
      <c r="HT42" s="346"/>
      <c r="HU42" s="346"/>
      <c r="HV42" s="346"/>
      <c r="HW42" s="346"/>
      <c r="HX42" s="346"/>
      <c r="HY42" s="346"/>
      <c r="HZ42" s="346"/>
      <c r="IA42" s="346"/>
      <c r="IB42" s="346"/>
      <c r="IC42" s="346"/>
      <c r="ID42" s="346"/>
      <c r="IE42" s="346"/>
      <c r="IF42" s="346"/>
      <c r="IG42" s="346"/>
      <c r="IH42" s="346"/>
      <c r="II42" s="346"/>
      <c r="IJ42" s="346"/>
      <c r="IK42" s="346"/>
      <c r="IL42" s="346"/>
      <c r="IM42" s="346"/>
      <c r="IN42" s="346"/>
      <c r="IO42" s="346"/>
      <c r="IP42" s="346"/>
      <c r="IQ42" s="346"/>
      <c r="IR42" s="346"/>
      <c r="IS42" s="346"/>
      <c r="IT42" s="346"/>
      <c r="IU42" s="346"/>
      <c r="IV42" s="346"/>
      <c r="IW42" s="346"/>
      <c r="IX42" s="346"/>
      <c r="IY42" s="346"/>
      <c r="IZ42" s="346"/>
      <c r="JA42" s="346"/>
      <c r="JB42" s="346"/>
      <c r="JC42" s="346"/>
      <c r="JD42" s="346"/>
      <c r="JE42" s="346"/>
      <c r="JF42" s="346"/>
      <c r="JG42" s="346"/>
      <c r="JH42" s="346"/>
      <c r="JI42" s="346"/>
      <c r="JJ42" s="346"/>
      <c r="JK42" s="346"/>
      <c r="JL42" s="346"/>
      <c r="JM42" s="346"/>
      <c r="JN42" s="346"/>
      <c r="JO42" s="346"/>
      <c r="JP42" s="346"/>
      <c r="JQ42" s="346"/>
      <c r="JR42" s="346"/>
      <c r="JS42" s="346"/>
      <c r="JT42" s="346"/>
      <c r="JU42" s="346"/>
      <c r="JV42" s="346"/>
      <c r="JW42" s="346"/>
      <c r="JX42" s="346"/>
      <c r="JY42" s="346"/>
      <c r="JZ42" s="346"/>
      <c r="KA42" s="346"/>
      <c r="KB42" s="346"/>
      <c r="KC42" s="346"/>
      <c r="KD42" s="346"/>
      <c r="KE42" s="346"/>
      <c r="KF42" s="346"/>
      <c r="KG42" s="346"/>
      <c r="KH42" s="346"/>
      <c r="KI42" s="346"/>
      <c r="KJ42" s="346"/>
      <c r="KK42" s="346"/>
      <c r="KL42" s="346"/>
      <c r="KM42" s="346"/>
      <c r="KN42" s="346"/>
      <c r="KO42" s="346"/>
      <c r="KP42" s="346"/>
      <c r="KQ42" s="346"/>
      <c r="KR42" s="346"/>
      <c r="KS42" s="346"/>
      <c r="KT42" s="346"/>
      <c r="KU42" s="346"/>
      <c r="KV42" s="346"/>
      <c r="KW42" s="346"/>
      <c r="KX42" s="346"/>
      <c r="KY42" s="346"/>
      <c r="KZ42" s="346"/>
      <c r="LA42" s="346"/>
      <c r="LB42" s="346"/>
      <c r="LC42" s="346"/>
      <c r="LD42" s="346"/>
      <c r="LE42" s="346"/>
      <c r="LF42" s="346"/>
      <c r="LG42" s="346"/>
      <c r="LH42" s="346"/>
      <c r="LI42" s="346"/>
      <c r="LJ42" s="346"/>
      <c r="LK42" s="346"/>
      <c r="LL42" s="346"/>
      <c r="LM42" s="346"/>
      <c r="LN42" s="346"/>
      <c r="LO42" s="346"/>
      <c r="LP42" s="346"/>
      <c r="LQ42" s="346"/>
      <c r="LR42" s="346"/>
      <c r="LS42" s="346"/>
      <c r="LT42" s="346"/>
      <c r="LU42" s="346"/>
      <c r="LV42" s="346"/>
      <c r="LW42" s="346"/>
      <c r="LX42" s="346"/>
      <c r="LY42" s="346"/>
      <c r="LZ42" s="346"/>
      <c r="MA42" s="346"/>
      <c r="MB42" s="346"/>
      <c r="MC42" s="346"/>
      <c r="MD42" s="346"/>
      <c r="ME42" s="346"/>
      <c r="MF42" s="346"/>
      <c r="MG42" s="346"/>
      <c r="MH42" s="346"/>
      <c r="MI42" s="346"/>
      <c r="MJ42" s="346"/>
      <c r="MK42" s="346"/>
      <c r="ML42" s="346"/>
      <c r="MM42" s="346"/>
      <c r="MN42" s="346"/>
      <c r="MO42" s="346"/>
      <c r="MP42" s="346"/>
      <c r="MQ42" s="346"/>
      <c r="MR42" s="346"/>
      <c r="MS42" s="346"/>
      <c r="MT42" s="346"/>
      <c r="MU42" s="346"/>
      <c r="MV42" s="346"/>
      <c r="MW42" s="346"/>
      <c r="MX42" s="346"/>
      <c r="MY42" s="346"/>
      <c r="MZ42" s="346"/>
      <c r="NA42" s="346"/>
      <c r="NB42" s="346"/>
      <c r="NC42" s="346"/>
      <c r="ND42" s="346"/>
      <c r="NE42" s="346"/>
      <c r="NF42" s="346"/>
      <c r="NG42" s="346"/>
      <c r="NH42" s="346"/>
      <c r="NI42" s="346"/>
      <c r="NJ42" s="346"/>
      <c r="NK42" s="346"/>
      <c r="NL42" s="346"/>
      <c r="NM42" s="346"/>
      <c r="NN42" s="346"/>
      <c r="NO42" s="346"/>
      <c r="NP42" s="346"/>
      <c r="NQ42" s="346"/>
      <c r="NR42" s="346"/>
      <c r="NS42" s="346"/>
      <c r="NT42" s="346"/>
      <c r="NU42" s="346"/>
      <c r="NV42" s="346"/>
      <c r="NW42" s="346"/>
      <c r="NX42" s="346"/>
      <c r="NY42" s="346"/>
      <c r="NZ42" s="346"/>
      <c r="OA42" s="346"/>
      <c r="OB42" s="346"/>
      <c r="OC42" s="346"/>
      <c r="OD42" s="346"/>
      <c r="OE42" s="346"/>
      <c r="OF42" s="346"/>
      <c r="OG42" s="346"/>
      <c r="OH42" s="346"/>
      <c r="OI42" s="346"/>
      <c r="OJ42" s="346"/>
      <c r="OK42" s="346"/>
      <c r="OL42" s="346"/>
      <c r="OM42" s="346"/>
      <c r="ON42" s="346"/>
      <c r="OO42" s="346"/>
      <c r="OP42" s="346"/>
      <c r="OQ42" s="346"/>
      <c r="OR42" s="346"/>
      <c r="OS42" s="346"/>
      <c r="OT42" s="346"/>
      <c r="OU42" s="346"/>
      <c r="OV42" s="346"/>
      <c r="OW42" s="346"/>
      <c r="OX42" s="346"/>
      <c r="OY42" s="346"/>
      <c r="OZ42" s="346"/>
      <c r="PA42" s="346"/>
      <c r="PB42" s="346"/>
      <c r="PC42" s="346"/>
      <c r="PD42" s="346"/>
      <c r="PE42" s="346"/>
      <c r="PF42" s="346"/>
      <c r="PG42" s="346"/>
      <c r="PH42" s="346"/>
      <c r="PI42" s="346"/>
      <c r="PJ42" s="346"/>
      <c r="PK42" s="346"/>
      <c r="PL42" s="346"/>
      <c r="PM42" s="346"/>
      <c r="PN42" s="346"/>
      <c r="PO42" s="346"/>
      <c r="PP42" s="346"/>
      <c r="PQ42" s="346"/>
      <c r="PR42" s="346"/>
      <c r="PS42" s="346"/>
      <c r="PT42" s="346"/>
      <c r="PU42" s="346"/>
      <c r="PV42" s="346"/>
      <c r="PW42" s="346"/>
      <c r="PX42" s="346"/>
      <c r="PY42" s="346"/>
      <c r="PZ42" s="346"/>
      <c r="QA42" s="346"/>
      <c r="QB42" s="346"/>
      <c r="QC42" s="346"/>
      <c r="QD42" s="346"/>
      <c r="QE42" s="346"/>
      <c r="QF42" s="346"/>
      <c r="QG42" s="346"/>
      <c r="QH42" s="346"/>
      <c r="QI42" s="346"/>
      <c r="QJ42" s="346"/>
      <c r="QK42" s="346"/>
      <c r="QL42" s="346"/>
      <c r="QM42" s="346"/>
      <c r="QN42" s="346"/>
      <c r="QO42" s="346"/>
      <c r="QP42" s="346"/>
      <c r="QQ42" s="346"/>
      <c r="QR42" s="346"/>
      <c r="QS42" s="346"/>
      <c r="QT42" s="346"/>
      <c r="QU42" s="346"/>
      <c r="QV42" s="346"/>
      <c r="QW42" s="346"/>
      <c r="QX42" s="346"/>
      <c r="QY42" s="346"/>
      <c r="QZ42" s="346"/>
      <c r="RA42" s="346"/>
      <c r="RB42" s="346"/>
      <c r="RC42" s="346"/>
      <c r="RD42" s="346"/>
      <c r="RE42" s="346"/>
      <c r="RF42" s="346"/>
      <c r="RG42" s="346"/>
      <c r="RH42" s="346"/>
      <c r="RI42" s="346"/>
      <c r="RJ42" s="346"/>
      <c r="RK42" s="346"/>
      <c r="RL42" s="346"/>
      <c r="RM42" s="346"/>
      <c r="RN42" s="346"/>
      <c r="RO42" s="346"/>
      <c r="RP42" s="346"/>
      <c r="RQ42" s="346"/>
      <c r="RR42" s="346"/>
      <c r="RS42" s="346"/>
      <c r="RT42" s="346"/>
      <c r="RU42" s="346"/>
      <c r="RV42" s="346"/>
      <c r="RW42" s="346"/>
      <c r="RX42" s="346"/>
      <c r="RY42" s="346"/>
      <c r="RZ42" s="346"/>
      <c r="SA42" s="346"/>
      <c r="SB42" s="346"/>
      <c r="SC42" s="346"/>
      <c r="SD42" s="346"/>
      <c r="SE42" s="346"/>
      <c r="SF42" s="346"/>
      <c r="SG42" s="346"/>
      <c r="SH42" s="346"/>
      <c r="SI42" s="346"/>
      <c r="SJ42" s="346"/>
      <c r="SK42" s="346"/>
      <c r="SL42" s="346"/>
      <c r="SM42" s="346"/>
      <c r="SN42" s="346"/>
      <c r="SO42" s="346"/>
      <c r="SP42" s="346"/>
      <c r="SQ42" s="346"/>
      <c r="SR42" s="346"/>
      <c r="SS42" s="346"/>
      <c r="ST42" s="346"/>
      <c r="SU42" s="346"/>
      <c r="SV42" s="346"/>
      <c r="SW42" s="346"/>
      <c r="SX42" s="346"/>
      <c r="SY42" s="346"/>
      <c r="SZ42" s="346"/>
      <c r="TA42" s="346"/>
      <c r="TB42" s="346"/>
      <c r="TC42" s="346"/>
      <c r="TD42" s="346"/>
      <c r="TE42" s="346"/>
      <c r="TF42" s="346"/>
      <c r="TG42" s="346"/>
      <c r="TH42" s="346"/>
      <c r="TI42" s="346"/>
      <c r="TJ42" s="346"/>
      <c r="TK42" s="346"/>
      <c r="TL42" s="346"/>
      <c r="TM42" s="346"/>
      <c r="TN42" s="346"/>
      <c r="TO42" s="346"/>
      <c r="TP42" s="346"/>
      <c r="TQ42" s="346"/>
      <c r="TR42" s="346"/>
      <c r="TS42" s="346"/>
      <c r="TT42" s="346"/>
      <c r="TU42" s="346"/>
      <c r="TV42" s="346"/>
      <c r="TW42" s="346"/>
      <c r="TX42" s="346"/>
      <c r="TY42" s="346"/>
      <c r="TZ42" s="346"/>
      <c r="UA42" s="346"/>
      <c r="UB42" s="346"/>
      <c r="UC42" s="346"/>
      <c r="UD42" s="346"/>
      <c r="UE42" s="346"/>
      <c r="UF42" s="346"/>
      <c r="UG42" s="346"/>
      <c r="UH42" s="346"/>
      <c r="UI42" s="346"/>
      <c r="UJ42" s="346"/>
      <c r="UK42" s="346"/>
      <c r="UL42" s="346"/>
      <c r="UM42" s="346"/>
      <c r="UN42" s="346"/>
      <c r="UO42" s="346"/>
      <c r="UP42" s="346"/>
      <c r="UQ42" s="346"/>
      <c r="UR42" s="346"/>
      <c r="US42" s="346"/>
      <c r="UT42" s="346"/>
      <c r="UU42" s="346"/>
      <c r="UV42" s="346"/>
      <c r="UW42" s="346"/>
      <c r="UX42" s="346"/>
      <c r="UY42" s="346"/>
      <c r="UZ42" s="346"/>
      <c r="VA42" s="346"/>
      <c r="VB42" s="346"/>
      <c r="VC42" s="346"/>
      <c r="VD42" s="346"/>
      <c r="VE42" s="346"/>
      <c r="VF42" s="346"/>
      <c r="VG42" s="346"/>
      <c r="VH42" s="346"/>
      <c r="VI42" s="346"/>
      <c r="VJ42" s="346"/>
      <c r="VK42" s="346"/>
      <c r="VL42" s="346"/>
      <c r="VM42" s="346"/>
      <c r="VN42" s="346"/>
      <c r="VO42" s="346"/>
      <c r="VP42" s="346"/>
      <c r="VQ42" s="346"/>
      <c r="VR42" s="346"/>
      <c r="VS42" s="346"/>
      <c r="VT42" s="346"/>
      <c r="VU42" s="346"/>
      <c r="VV42" s="346"/>
      <c r="VW42" s="346"/>
      <c r="VX42" s="346"/>
      <c r="VY42" s="346"/>
      <c r="VZ42" s="346"/>
      <c r="WA42" s="346"/>
      <c r="WB42" s="346"/>
      <c r="WC42" s="346"/>
      <c r="WD42" s="346"/>
      <c r="WE42" s="346"/>
      <c r="WF42" s="346"/>
      <c r="WG42" s="346"/>
      <c r="WH42" s="346"/>
      <c r="WI42" s="346"/>
      <c r="WJ42" s="346"/>
      <c r="WK42" s="346"/>
      <c r="WL42" s="346"/>
      <c r="WM42" s="346"/>
      <c r="WN42" s="346"/>
      <c r="WO42" s="346"/>
      <c r="WP42" s="346"/>
      <c r="WQ42" s="346"/>
      <c r="WR42" s="346"/>
      <c r="WS42" s="346"/>
      <c r="WT42" s="346"/>
      <c r="WU42" s="346"/>
      <c r="WV42" s="346"/>
      <c r="WW42" s="346"/>
      <c r="WX42" s="346"/>
      <c r="WY42" s="346"/>
      <c r="WZ42" s="346"/>
      <c r="XA42" s="346"/>
      <c r="XB42" s="346"/>
      <c r="XC42" s="346"/>
      <c r="XD42" s="346"/>
      <c r="XE42" s="346"/>
      <c r="XF42" s="346"/>
      <c r="XG42" s="346"/>
      <c r="XH42" s="346"/>
      <c r="XI42" s="346"/>
      <c r="XJ42" s="346"/>
      <c r="XK42" s="346"/>
      <c r="XL42" s="346"/>
      <c r="XM42" s="346"/>
      <c r="XN42" s="346"/>
      <c r="XO42" s="346"/>
      <c r="XP42" s="346"/>
      <c r="XQ42" s="346"/>
      <c r="XR42" s="346"/>
      <c r="XS42" s="346"/>
      <c r="XT42" s="346"/>
      <c r="XU42" s="346"/>
      <c r="XV42" s="346"/>
      <c r="XW42" s="346"/>
      <c r="XX42" s="346"/>
      <c r="XY42" s="346"/>
      <c r="XZ42" s="346"/>
      <c r="YA42" s="346"/>
      <c r="YB42" s="346"/>
      <c r="YC42" s="346"/>
      <c r="YD42" s="346"/>
      <c r="YE42" s="346"/>
      <c r="YF42" s="346"/>
      <c r="YG42" s="346"/>
      <c r="YH42" s="346"/>
      <c r="YI42" s="346"/>
      <c r="YJ42" s="346"/>
      <c r="YK42" s="346"/>
      <c r="YL42" s="346"/>
      <c r="YM42" s="346"/>
      <c r="YN42" s="346"/>
      <c r="YO42" s="346"/>
      <c r="YP42" s="346"/>
      <c r="YQ42" s="346"/>
      <c r="YR42" s="346"/>
      <c r="YS42" s="346"/>
      <c r="YT42" s="346"/>
      <c r="YU42" s="346"/>
      <c r="YV42" s="346"/>
      <c r="YW42" s="346"/>
      <c r="YX42" s="346"/>
    </row>
    <row r="43" spans="1:674" s="263" customFormat="1" ht="11.25" customHeight="1" x14ac:dyDescent="0.2">
      <c r="A43" s="407"/>
      <c r="B43" s="349" t="s">
        <v>128</v>
      </c>
      <c r="C43" s="350">
        <v>0.93090864858289746</v>
      </c>
      <c r="D43" s="350">
        <v>0.91799294394355158</v>
      </c>
      <c r="E43" s="350">
        <v>0.97811059907834097</v>
      </c>
      <c r="F43" s="350">
        <v>0.74833903764847998</v>
      </c>
      <c r="G43" s="350">
        <v>0.75844979680840519</v>
      </c>
      <c r="H43" s="350">
        <v>0.81871139809096016</v>
      </c>
      <c r="I43" s="350">
        <v>0.77794180675270252</v>
      </c>
      <c r="J43" s="350">
        <v>0.73824917001572599</v>
      </c>
      <c r="K43" s="350">
        <v>0.77236421725239612</v>
      </c>
      <c r="L43" s="350">
        <v>0.74532643900221607</v>
      </c>
      <c r="M43" s="350">
        <v>0.76203593829462624</v>
      </c>
      <c r="N43" s="350">
        <v>0.76068899999999995</v>
      </c>
      <c r="O43" s="350">
        <v>0.86673299999999998</v>
      </c>
      <c r="P43" s="350">
        <v>0.82854499999999998</v>
      </c>
      <c r="Q43" s="350">
        <v>0.78634499999999996</v>
      </c>
      <c r="R43" s="350">
        <v>0.73445199999999999</v>
      </c>
      <c r="S43" s="350">
        <v>0.74795500000000004</v>
      </c>
      <c r="T43" s="350">
        <v>0.70083899999999999</v>
      </c>
      <c r="U43" s="350">
        <v>0.76409899999999997</v>
      </c>
      <c r="V43" s="350">
        <v>0.74177000000000004</v>
      </c>
      <c r="W43" s="350">
        <v>0.74095</v>
      </c>
      <c r="X43" s="350">
        <v>0.74128400000000005</v>
      </c>
      <c r="Y43" s="350">
        <v>0.73136900000000005</v>
      </c>
      <c r="Z43" s="350">
        <v>0.69208199999999997</v>
      </c>
      <c r="AA43" s="350"/>
      <c r="AB43" s="350"/>
      <c r="AC43" s="350"/>
      <c r="AD43" s="350"/>
      <c r="AE43" s="350"/>
      <c r="AF43" s="350"/>
      <c r="AG43" s="350"/>
      <c r="AH43" s="350"/>
      <c r="AI43" s="350"/>
      <c r="AJ43" s="350"/>
      <c r="AK43" s="350"/>
      <c r="AL43" s="350"/>
      <c r="AM43" s="350"/>
      <c r="AN43" s="350"/>
      <c r="AO43" s="350"/>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c r="HR43" s="346"/>
      <c r="HS43" s="346"/>
      <c r="HT43" s="346"/>
      <c r="HU43" s="346"/>
      <c r="HV43" s="346"/>
      <c r="HW43" s="346"/>
      <c r="HX43" s="346"/>
      <c r="HY43" s="346"/>
      <c r="HZ43" s="346"/>
      <c r="IA43" s="346"/>
      <c r="IB43" s="346"/>
      <c r="IC43" s="346"/>
      <c r="ID43" s="346"/>
      <c r="IE43" s="346"/>
      <c r="IF43" s="346"/>
      <c r="IG43" s="346"/>
      <c r="IH43" s="346"/>
      <c r="II43" s="346"/>
      <c r="IJ43" s="346"/>
      <c r="IK43" s="346"/>
      <c r="IL43" s="346"/>
      <c r="IM43" s="346"/>
      <c r="IN43" s="346"/>
      <c r="IO43" s="346"/>
      <c r="IP43" s="346"/>
      <c r="IQ43" s="346"/>
      <c r="IR43" s="346"/>
      <c r="IS43" s="346"/>
      <c r="IT43" s="346"/>
      <c r="IU43" s="346"/>
      <c r="IV43" s="346"/>
      <c r="IW43" s="346"/>
      <c r="IX43" s="346"/>
      <c r="IY43" s="346"/>
      <c r="IZ43" s="346"/>
      <c r="JA43" s="346"/>
      <c r="JB43" s="346"/>
      <c r="JC43" s="346"/>
      <c r="JD43" s="346"/>
      <c r="JE43" s="346"/>
      <c r="JF43" s="346"/>
      <c r="JG43" s="346"/>
      <c r="JH43" s="346"/>
      <c r="JI43" s="346"/>
      <c r="JJ43" s="346"/>
      <c r="JK43" s="346"/>
      <c r="JL43" s="346"/>
      <c r="JM43" s="346"/>
      <c r="JN43" s="346"/>
      <c r="JO43" s="346"/>
      <c r="JP43" s="346"/>
      <c r="JQ43" s="346"/>
      <c r="JR43" s="346"/>
      <c r="JS43" s="346"/>
      <c r="JT43" s="346"/>
      <c r="JU43" s="346"/>
      <c r="JV43" s="346"/>
      <c r="JW43" s="346"/>
      <c r="JX43" s="346"/>
      <c r="JY43" s="346"/>
      <c r="JZ43" s="346"/>
      <c r="KA43" s="346"/>
      <c r="KB43" s="346"/>
      <c r="KC43" s="346"/>
      <c r="KD43" s="346"/>
      <c r="KE43" s="346"/>
      <c r="KF43" s="346"/>
      <c r="KG43" s="346"/>
      <c r="KH43" s="346"/>
      <c r="KI43" s="346"/>
      <c r="KJ43" s="346"/>
      <c r="KK43" s="346"/>
      <c r="KL43" s="346"/>
      <c r="KM43" s="346"/>
      <c r="KN43" s="346"/>
      <c r="KO43" s="346"/>
      <c r="KP43" s="346"/>
      <c r="KQ43" s="346"/>
      <c r="KR43" s="346"/>
      <c r="KS43" s="346"/>
      <c r="KT43" s="346"/>
      <c r="KU43" s="346"/>
      <c r="KV43" s="346"/>
      <c r="KW43" s="346"/>
      <c r="KX43" s="346"/>
      <c r="KY43" s="346"/>
      <c r="KZ43" s="346"/>
      <c r="LA43" s="346"/>
      <c r="LB43" s="346"/>
      <c r="LC43" s="346"/>
      <c r="LD43" s="346"/>
      <c r="LE43" s="346"/>
      <c r="LF43" s="346"/>
      <c r="LG43" s="346"/>
      <c r="LH43" s="346"/>
      <c r="LI43" s="346"/>
      <c r="LJ43" s="346"/>
      <c r="LK43" s="346"/>
      <c r="LL43" s="346"/>
      <c r="LM43" s="346"/>
      <c r="LN43" s="346"/>
      <c r="LO43" s="346"/>
      <c r="LP43" s="346"/>
      <c r="LQ43" s="346"/>
      <c r="LR43" s="346"/>
      <c r="LS43" s="346"/>
      <c r="LT43" s="346"/>
      <c r="LU43" s="346"/>
      <c r="LV43" s="346"/>
      <c r="LW43" s="346"/>
      <c r="LX43" s="346"/>
      <c r="LY43" s="346"/>
      <c r="LZ43" s="346"/>
      <c r="MA43" s="346"/>
      <c r="MB43" s="346"/>
      <c r="MC43" s="346"/>
      <c r="MD43" s="346"/>
      <c r="ME43" s="346"/>
      <c r="MF43" s="346"/>
      <c r="MG43" s="346"/>
      <c r="MH43" s="346"/>
      <c r="MI43" s="346"/>
      <c r="MJ43" s="346"/>
      <c r="MK43" s="346"/>
      <c r="ML43" s="346"/>
      <c r="MM43" s="346"/>
      <c r="MN43" s="346"/>
      <c r="MO43" s="346"/>
      <c r="MP43" s="346"/>
      <c r="MQ43" s="346"/>
      <c r="MR43" s="346"/>
      <c r="MS43" s="346"/>
      <c r="MT43" s="346"/>
      <c r="MU43" s="346"/>
      <c r="MV43" s="346"/>
      <c r="MW43" s="346"/>
      <c r="MX43" s="346"/>
      <c r="MY43" s="346"/>
      <c r="MZ43" s="346"/>
      <c r="NA43" s="346"/>
      <c r="NB43" s="346"/>
      <c r="NC43" s="346"/>
      <c r="ND43" s="346"/>
      <c r="NE43" s="346"/>
      <c r="NF43" s="346"/>
      <c r="NG43" s="346"/>
      <c r="NH43" s="346"/>
      <c r="NI43" s="346"/>
      <c r="NJ43" s="346"/>
      <c r="NK43" s="346"/>
      <c r="NL43" s="346"/>
      <c r="NM43" s="346"/>
      <c r="NN43" s="346"/>
      <c r="NO43" s="346"/>
      <c r="NP43" s="346"/>
      <c r="NQ43" s="346"/>
      <c r="NR43" s="346"/>
      <c r="NS43" s="346"/>
      <c r="NT43" s="346"/>
      <c r="NU43" s="346"/>
      <c r="NV43" s="346"/>
      <c r="NW43" s="346"/>
      <c r="NX43" s="346"/>
      <c r="NY43" s="346"/>
      <c r="NZ43" s="346"/>
      <c r="OA43" s="346"/>
      <c r="OB43" s="346"/>
      <c r="OC43" s="346"/>
      <c r="OD43" s="346"/>
      <c r="OE43" s="346"/>
      <c r="OF43" s="346"/>
      <c r="OG43" s="346"/>
      <c r="OH43" s="346"/>
      <c r="OI43" s="346"/>
      <c r="OJ43" s="346"/>
      <c r="OK43" s="346"/>
      <c r="OL43" s="346"/>
      <c r="OM43" s="346"/>
      <c r="ON43" s="346"/>
      <c r="OO43" s="346"/>
      <c r="OP43" s="346"/>
      <c r="OQ43" s="346"/>
      <c r="OR43" s="346"/>
      <c r="OS43" s="346"/>
      <c r="OT43" s="346"/>
      <c r="OU43" s="346"/>
      <c r="OV43" s="346"/>
      <c r="OW43" s="346"/>
      <c r="OX43" s="346"/>
      <c r="OY43" s="346"/>
      <c r="OZ43" s="346"/>
      <c r="PA43" s="346"/>
      <c r="PB43" s="346"/>
      <c r="PC43" s="346"/>
      <c r="PD43" s="346"/>
      <c r="PE43" s="346"/>
      <c r="PF43" s="346"/>
      <c r="PG43" s="346"/>
      <c r="PH43" s="346"/>
      <c r="PI43" s="346"/>
      <c r="PJ43" s="346"/>
      <c r="PK43" s="346"/>
      <c r="PL43" s="346"/>
      <c r="PM43" s="346"/>
      <c r="PN43" s="346"/>
      <c r="PO43" s="346"/>
      <c r="PP43" s="346"/>
      <c r="PQ43" s="346"/>
      <c r="PR43" s="346"/>
      <c r="PS43" s="346"/>
      <c r="PT43" s="346"/>
      <c r="PU43" s="346"/>
      <c r="PV43" s="346"/>
      <c r="PW43" s="346"/>
      <c r="PX43" s="346"/>
      <c r="PY43" s="346"/>
      <c r="PZ43" s="346"/>
      <c r="QA43" s="346"/>
      <c r="QB43" s="346"/>
      <c r="QC43" s="346"/>
      <c r="QD43" s="346"/>
      <c r="QE43" s="346"/>
      <c r="QF43" s="346"/>
      <c r="QG43" s="346"/>
      <c r="QH43" s="346"/>
      <c r="QI43" s="346"/>
      <c r="QJ43" s="346"/>
      <c r="QK43" s="346"/>
      <c r="QL43" s="346"/>
      <c r="QM43" s="346"/>
      <c r="QN43" s="346"/>
      <c r="QO43" s="346"/>
      <c r="QP43" s="346"/>
      <c r="QQ43" s="346"/>
      <c r="QR43" s="346"/>
      <c r="QS43" s="346"/>
      <c r="QT43" s="346"/>
      <c r="QU43" s="346"/>
      <c r="QV43" s="346"/>
      <c r="QW43" s="346"/>
      <c r="QX43" s="346"/>
      <c r="QY43" s="346"/>
      <c r="QZ43" s="346"/>
      <c r="RA43" s="346"/>
      <c r="RB43" s="346"/>
      <c r="RC43" s="346"/>
      <c r="RD43" s="346"/>
      <c r="RE43" s="346"/>
      <c r="RF43" s="346"/>
      <c r="RG43" s="346"/>
      <c r="RH43" s="346"/>
      <c r="RI43" s="346"/>
      <c r="RJ43" s="346"/>
      <c r="RK43" s="346"/>
      <c r="RL43" s="346"/>
      <c r="RM43" s="346"/>
      <c r="RN43" s="346"/>
      <c r="RO43" s="346"/>
      <c r="RP43" s="346"/>
      <c r="RQ43" s="346"/>
      <c r="RR43" s="346"/>
      <c r="RS43" s="346"/>
      <c r="RT43" s="346"/>
      <c r="RU43" s="346"/>
      <c r="RV43" s="346"/>
      <c r="RW43" s="346"/>
      <c r="RX43" s="346"/>
      <c r="RY43" s="346"/>
      <c r="RZ43" s="346"/>
      <c r="SA43" s="346"/>
      <c r="SB43" s="346"/>
      <c r="SC43" s="346"/>
      <c r="SD43" s="346"/>
      <c r="SE43" s="346"/>
      <c r="SF43" s="346"/>
      <c r="SG43" s="346"/>
      <c r="SH43" s="346"/>
      <c r="SI43" s="346"/>
      <c r="SJ43" s="346"/>
      <c r="SK43" s="346"/>
      <c r="SL43" s="346"/>
      <c r="SM43" s="346"/>
      <c r="SN43" s="346"/>
      <c r="SO43" s="346"/>
      <c r="SP43" s="346"/>
      <c r="SQ43" s="346"/>
      <c r="SR43" s="346"/>
      <c r="SS43" s="346"/>
      <c r="ST43" s="346"/>
      <c r="SU43" s="346"/>
      <c r="SV43" s="346"/>
      <c r="SW43" s="346"/>
      <c r="SX43" s="346"/>
      <c r="SY43" s="346"/>
      <c r="SZ43" s="346"/>
      <c r="TA43" s="346"/>
      <c r="TB43" s="346"/>
      <c r="TC43" s="346"/>
      <c r="TD43" s="346"/>
      <c r="TE43" s="346"/>
      <c r="TF43" s="346"/>
      <c r="TG43" s="346"/>
      <c r="TH43" s="346"/>
      <c r="TI43" s="346"/>
      <c r="TJ43" s="346"/>
      <c r="TK43" s="346"/>
      <c r="TL43" s="346"/>
      <c r="TM43" s="346"/>
      <c r="TN43" s="346"/>
      <c r="TO43" s="346"/>
      <c r="TP43" s="346"/>
      <c r="TQ43" s="346"/>
      <c r="TR43" s="346"/>
      <c r="TS43" s="346"/>
      <c r="TT43" s="346"/>
      <c r="TU43" s="346"/>
      <c r="TV43" s="346"/>
      <c r="TW43" s="346"/>
      <c r="TX43" s="346"/>
      <c r="TY43" s="346"/>
      <c r="TZ43" s="346"/>
      <c r="UA43" s="346"/>
      <c r="UB43" s="346"/>
      <c r="UC43" s="346"/>
      <c r="UD43" s="346"/>
      <c r="UE43" s="346"/>
      <c r="UF43" s="346"/>
      <c r="UG43" s="346"/>
      <c r="UH43" s="346"/>
      <c r="UI43" s="346"/>
      <c r="UJ43" s="346"/>
      <c r="UK43" s="346"/>
      <c r="UL43" s="346"/>
      <c r="UM43" s="346"/>
      <c r="UN43" s="346"/>
      <c r="UO43" s="346"/>
      <c r="UP43" s="346"/>
      <c r="UQ43" s="346"/>
      <c r="UR43" s="346"/>
      <c r="US43" s="346"/>
      <c r="UT43" s="346"/>
      <c r="UU43" s="346"/>
      <c r="UV43" s="346"/>
      <c r="UW43" s="346"/>
      <c r="UX43" s="346"/>
      <c r="UY43" s="346"/>
      <c r="UZ43" s="346"/>
      <c r="VA43" s="346"/>
      <c r="VB43" s="346"/>
      <c r="VC43" s="346"/>
      <c r="VD43" s="346"/>
      <c r="VE43" s="346"/>
      <c r="VF43" s="346"/>
      <c r="VG43" s="346"/>
      <c r="VH43" s="346"/>
      <c r="VI43" s="346"/>
      <c r="VJ43" s="346"/>
      <c r="VK43" s="346"/>
      <c r="VL43" s="346"/>
      <c r="VM43" s="346"/>
      <c r="VN43" s="346"/>
      <c r="VO43" s="346"/>
      <c r="VP43" s="346"/>
      <c r="VQ43" s="346"/>
      <c r="VR43" s="346"/>
      <c r="VS43" s="346"/>
      <c r="VT43" s="346"/>
      <c r="VU43" s="346"/>
      <c r="VV43" s="346"/>
      <c r="VW43" s="346"/>
      <c r="VX43" s="346"/>
      <c r="VY43" s="346"/>
      <c r="VZ43" s="346"/>
      <c r="WA43" s="346"/>
      <c r="WB43" s="346"/>
      <c r="WC43" s="346"/>
      <c r="WD43" s="346"/>
      <c r="WE43" s="346"/>
      <c r="WF43" s="346"/>
      <c r="WG43" s="346"/>
      <c r="WH43" s="346"/>
      <c r="WI43" s="346"/>
      <c r="WJ43" s="346"/>
      <c r="WK43" s="346"/>
      <c r="WL43" s="346"/>
      <c r="WM43" s="346"/>
      <c r="WN43" s="346"/>
      <c r="WO43" s="346"/>
      <c r="WP43" s="346"/>
      <c r="WQ43" s="346"/>
      <c r="WR43" s="346"/>
      <c r="WS43" s="346"/>
      <c r="WT43" s="346"/>
      <c r="WU43" s="346"/>
      <c r="WV43" s="346"/>
      <c r="WW43" s="346"/>
      <c r="WX43" s="346"/>
      <c r="WY43" s="346"/>
      <c r="WZ43" s="346"/>
      <c r="XA43" s="346"/>
      <c r="XB43" s="346"/>
      <c r="XC43" s="346"/>
      <c r="XD43" s="346"/>
      <c r="XE43" s="346"/>
      <c r="XF43" s="346"/>
      <c r="XG43" s="346"/>
      <c r="XH43" s="346"/>
      <c r="XI43" s="346"/>
      <c r="XJ43" s="346"/>
      <c r="XK43" s="346"/>
      <c r="XL43" s="346"/>
      <c r="XM43" s="346"/>
      <c r="XN43" s="346"/>
      <c r="XO43" s="346"/>
      <c r="XP43" s="346"/>
      <c r="XQ43" s="346"/>
      <c r="XR43" s="346"/>
      <c r="XS43" s="346"/>
      <c r="XT43" s="346"/>
      <c r="XU43" s="346"/>
      <c r="XV43" s="346"/>
      <c r="XW43" s="346"/>
      <c r="XX43" s="346"/>
      <c r="XY43" s="346"/>
      <c r="XZ43" s="346"/>
      <c r="YA43" s="346"/>
      <c r="YB43" s="346"/>
      <c r="YC43" s="346"/>
      <c r="YD43" s="346"/>
      <c r="YE43" s="346"/>
      <c r="YF43" s="346"/>
      <c r="YG43" s="346"/>
      <c r="YH43" s="346"/>
      <c r="YI43" s="346"/>
      <c r="YJ43" s="346"/>
      <c r="YK43" s="346"/>
      <c r="YL43" s="346"/>
      <c r="YM43" s="346"/>
      <c r="YN43" s="346"/>
      <c r="YO43" s="346"/>
      <c r="YP43" s="346"/>
      <c r="YQ43" s="346"/>
      <c r="YR43" s="346"/>
      <c r="YS43" s="346"/>
      <c r="YT43" s="346"/>
      <c r="YU43" s="346"/>
      <c r="YV43" s="346"/>
      <c r="YW43" s="346"/>
      <c r="YX43" s="346"/>
    </row>
    <row r="44" spans="1:674" s="118" customFormat="1" ht="11.25" customHeight="1" x14ac:dyDescent="0.2">
      <c r="A44" s="407"/>
      <c r="B44" s="349" t="s">
        <v>129</v>
      </c>
      <c r="C44" s="353">
        <v>-226.63499999999999</v>
      </c>
      <c r="D44" s="353">
        <v>-80.734999999999999</v>
      </c>
      <c r="E44" s="353">
        <v>40.115000000000002</v>
      </c>
      <c r="F44" s="353">
        <v>-388.488</v>
      </c>
      <c r="G44" s="353">
        <v>-190.6687</v>
      </c>
      <c r="H44" s="353">
        <v>-99.278300000000002</v>
      </c>
      <c r="I44" s="353">
        <v>13.420500000000001</v>
      </c>
      <c r="J44" s="353">
        <v>5.4919000000000002</v>
      </c>
      <c r="K44" s="353">
        <v>-2.6987000000000001</v>
      </c>
      <c r="L44" s="353">
        <v>-104.4718</v>
      </c>
      <c r="M44" s="353">
        <v>-50.950600000000001</v>
      </c>
      <c r="N44" s="353">
        <v>33.5075</v>
      </c>
      <c r="O44" s="353">
        <v>18.849299999999999</v>
      </c>
      <c r="P44" s="353">
        <v>5.5472000000000001</v>
      </c>
      <c r="Q44" s="353">
        <v>27.611739</v>
      </c>
      <c r="R44" s="353">
        <v>141.33122399999999</v>
      </c>
      <c r="S44" s="353">
        <v>57.238432000000003</v>
      </c>
      <c r="T44" s="353">
        <v>60.529004999999998</v>
      </c>
      <c r="U44" s="353">
        <v>77.634141</v>
      </c>
      <c r="V44" s="353">
        <v>-15.370023</v>
      </c>
      <c r="W44" s="353">
        <v>-60.344312000000002</v>
      </c>
      <c r="X44" s="353">
        <v>-27.275323</v>
      </c>
      <c r="Y44" s="353">
        <v>-2.1362619999999999</v>
      </c>
      <c r="Z44" s="353">
        <v>20.235741999999998</v>
      </c>
      <c r="AA44" s="353"/>
      <c r="AB44" s="353"/>
      <c r="AC44" s="353"/>
      <c r="AD44" s="353"/>
      <c r="AE44" s="353"/>
      <c r="AF44" s="353"/>
      <c r="AG44" s="353"/>
      <c r="AH44" s="353"/>
      <c r="AI44" s="353"/>
      <c r="AJ44" s="353"/>
      <c r="AK44" s="353"/>
      <c r="AL44" s="353"/>
      <c r="AM44" s="353"/>
      <c r="AN44" s="353"/>
      <c r="AO44" s="353"/>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c r="HQ44" s="346"/>
      <c r="HR44" s="346"/>
      <c r="HS44" s="346"/>
      <c r="HT44" s="346"/>
      <c r="HU44" s="346"/>
      <c r="HV44" s="346"/>
      <c r="HW44" s="346"/>
      <c r="HX44" s="346"/>
      <c r="HY44" s="346"/>
      <c r="HZ44" s="346"/>
      <c r="IA44" s="346"/>
      <c r="IB44" s="346"/>
      <c r="IC44" s="346"/>
      <c r="ID44" s="346"/>
      <c r="IE44" s="346"/>
      <c r="IF44" s="346"/>
      <c r="IG44" s="346"/>
      <c r="IH44" s="346"/>
      <c r="II44" s="346"/>
      <c r="IJ44" s="346"/>
      <c r="IK44" s="346"/>
      <c r="IL44" s="346"/>
      <c r="IM44" s="346"/>
      <c r="IN44" s="346"/>
      <c r="IO44" s="346"/>
      <c r="IP44" s="346"/>
      <c r="IQ44" s="346"/>
      <c r="IR44" s="346"/>
      <c r="IS44" s="346"/>
      <c r="IT44" s="346"/>
      <c r="IU44" s="346"/>
      <c r="IV44" s="346"/>
      <c r="IW44" s="346"/>
      <c r="IX44" s="346"/>
      <c r="IY44" s="346"/>
      <c r="IZ44" s="346"/>
      <c r="JA44" s="346"/>
      <c r="JB44" s="346"/>
      <c r="JC44" s="346"/>
      <c r="JD44" s="346"/>
      <c r="JE44" s="346"/>
      <c r="JF44" s="346"/>
      <c r="JG44" s="346"/>
      <c r="JH44" s="346"/>
      <c r="JI44" s="346"/>
      <c r="JJ44" s="346"/>
      <c r="JK44" s="346"/>
      <c r="JL44" s="346"/>
      <c r="JM44" s="346"/>
      <c r="JN44" s="346"/>
      <c r="JO44" s="346"/>
      <c r="JP44" s="346"/>
      <c r="JQ44" s="346"/>
      <c r="JR44" s="346"/>
      <c r="JS44" s="346"/>
      <c r="JT44" s="346"/>
      <c r="JU44" s="346"/>
      <c r="JV44" s="346"/>
      <c r="JW44" s="346"/>
      <c r="JX44" s="346"/>
      <c r="JY44" s="346"/>
      <c r="JZ44" s="346"/>
      <c r="KA44" s="346"/>
      <c r="KB44" s="346"/>
      <c r="KC44" s="346"/>
      <c r="KD44" s="346"/>
      <c r="KE44" s="346"/>
      <c r="KF44" s="346"/>
      <c r="KG44" s="346"/>
      <c r="KH44" s="346"/>
      <c r="KI44" s="346"/>
      <c r="KJ44" s="346"/>
      <c r="KK44" s="346"/>
      <c r="KL44" s="346"/>
      <c r="KM44" s="346"/>
      <c r="KN44" s="346"/>
      <c r="KO44" s="346"/>
      <c r="KP44" s="346"/>
      <c r="KQ44" s="346"/>
      <c r="KR44" s="346"/>
      <c r="KS44" s="346"/>
      <c r="KT44" s="346"/>
      <c r="KU44" s="346"/>
      <c r="KV44" s="346"/>
      <c r="KW44" s="346"/>
      <c r="KX44" s="346"/>
      <c r="KY44" s="346"/>
      <c r="KZ44" s="346"/>
      <c r="LA44" s="346"/>
      <c r="LB44" s="346"/>
      <c r="LC44" s="346"/>
      <c r="LD44" s="346"/>
      <c r="LE44" s="346"/>
      <c r="LF44" s="346"/>
      <c r="LG44" s="346"/>
      <c r="LH44" s="346"/>
      <c r="LI44" s="346"/>
      <c r="LJ44" s="346"/>
      <c r="LK44" s="346"/>
      <c r="LL44" s="346"/>
      <c r="LM44" s="346"/>
      <c r="LN44" s="346"/>
      <c r="LO44" s="346"/>
      <c r="LP44" s="346"/>
      <c r="LQ44" s="346"/>
      <c r="LR44" s="346"/>
      <c r="LS44" s="346"/>
      <c r="LT44" s="346"/>
      <c r="LU44" s="346"/>
      <c r="LV44" s="346"/>
      <c r="LW44" s="346"/>
      <c r="LX44" s="346"/>
      <c r="LY44" s="346"/>
      <c r="LZ44" s="346"/>
      <c r="MA44" s="346"/>
      <c r="MB44" s="346"/>
      <c r="MC44" s="346"/>
      <c r="MD44" s="346"/>
      <c r="ME44" s="346"/>
      <c r="MF44" s="346"/>
      <c r="MG44" s="346"/>
      <c r="MH44" s="346"/>
      <c r="MI44" s="346"/>
      <c r="MJ44" s="346"/>
      <c r="MK44" s="346"/>
      <c r="ML44" s="346"/>
      <c r="MM44" s="346"/>
      <c r="MN44" s="346"/>
      <c r="MO44" s="346"/>
      <c r="MP44" s="346"/>
      <c r="MQ44" s="346"/>
      <c r="MR44" s="346"/>
      <c r="MS44" s="346"/>
      <c r="MT44" s="346"/>
      <c r="MU44" s="346"/>
      <c r="MV44" s="346"/>
      <c r="MW44" s="346"/>
      <c r="MX44" s="346"/>
      <c r="MY44" s="346"/>
      <c r="MZ44" s="346"/>
      <c r="NA44" s="346"/>
      <c r="NB44" s="346"/>
      <c r="NC44" s="346"/>
      <c r="ND44" s="346"/>
      <c r="NE44" s="346"/>
      <c r="NF44" s="346"/>
      <c r="NG44" s="346"/>
      <c r="NH44" s="346"/>
      <c r="NI44" s="346"/>
      <c r="NJ44" s="346"/>
      <c r="NK44" s="346"/>
      <c r="NL44" s="346"/>
      <c r="NM44" s="346"/>
      <c r="NN44" s="346"/>
      <c r="NO44" s="346"/>
      <c r="NP44" s="346"/>
      <c r="NQ44" s="346"/>
      <c r="NR44" s="346"/>
      <c r="NS44" s="346"/>
      <c r="NT44" s="346"/>
      <c r="NU44" s="346"/>
      <c r="NV44" s="346"/>
      <c r="NW44" s="346"/>
      <c r="NX44" s="346"/>
      <c r="NY44" s="346"/>
      <c r="NZ44" s="346"/>
      <c r="OA44" s="346"/>
      <c r="OB44" s="346"/>
      <c r="OC44" s="346"/>
      <c r="OD44" s="346"/>
      <c r="OE44" s="346"/>
      <c r="OF44" s="346"/>
      <c r="OG44" s="346"/>
      <c r="OH44" s="346"/>
      <c r="OI44" s="346"/>
      <c r="OJ44" s="346"/>
      <c r="OK44" s="346"/>
      <c r="OL44" s="346"/>
      <c r="OM44" s="346"/>
      <c r="ON44" s="346"/>
      <c r="OO44" s="346"/>
      <c r="OP44" s="346"/>
      <c r="OQ44" s="346"/>
      <c r="OR44" s="346"/>
      <c r="OS44" s="346"/>
      <c r="OT44" s="346"/>
      <c r="OU44" s="346"/>
      <c r="OV44" s="346"/>
      <c r="OW44" s="346"/>
      <c r="OX44" s="346"/>
      <c r="OY44" s="346"/>
      <c r="OZ44" s="346"/>
      <c r="PA44" s="346"/>
      <c r="PB44" s="346"/>
      <c r="PC44" s="346"/>
      <c r="PD44" s="346"/>
      <c r="PE44" s="346"/>
      <c r="PF44" s="346"/>
      <c r="PG44" s="346"/>
      <c r="PH44" s="346"/>
      <c r="PI44" s="346"/>
      <c r="PJ44" s="346"/>
      <c r="PK44" s="346"/>
      <c r="PL44" s="346"/>
      <c r="PM44" s="346"/>
      <c r="PN44" s="346"/>
      <c r="PO44" s="346"/>
      <c r="PP44" s="346"/>
      <c r="PQ44" s="346"/>
      <c r="PR44" s="346"/>
      <c r="PS44" s="346"/>
      <c r="PT44" s="346"/>
      <c r="PU44" s="346"/>
      <c r="PV44" s="346"/>
      <c r="PW44" s="346"/>
      <c r="PX44" s="346"/>
      <c r="PY44" s="346"/>
      <c r="PZ44" s="346"/>
      <c r="QA44" s="346"/>
      <c r="QB44" s="346"/>
      <c r="QC44" s="346"/>
      <c r="QD44" s="346"/>
      <c r="QE44" s="346"/>
      <c r="QF44" s="346"/>
      <c r="QG44" s="346"/>
      <c r="QH44" s="346"/>
      <c r="QI44" s="346"/>
      <c r="QJ44" s="346"/>
      <c r="QK44" s="346"/>
      <c r="QL44" s="346"/>
      <c r="QM44" s="346"/>
      <c r="QN44" s="346"/>
      <c r="QO44" s="346"/>
      <c r="QP44" s="346"/>
      <c r="QQ44" s="346"/>
      <c r="QR44" s="346"/>
      <c r="QS44" s="346"/>
      <c r="QT44" s="346"/>
      <c r="QU44" s="346"/>
      <c r="QV44" s="346"/>
      <c r="QW44" s="346"/>
      <c r="QX44" s="346"/>
      <c r="QY44" s="346"/>
      <c r="QZ44" s="346"/>
      <c r="RA44" s="346"/>
      <c r="RB44" s="346"/>
      <c r="RC44" s="346"/>
      <c r="RD44" s="346"/>
      <c r="RE44" s="346"/>
      <c r="RF44" s="346"/>
      <c r="RG44" s="346"/>
      <c r="RH44" s="346"/>
      <c r="RI44" s="346"/>
      <c r="RJ44" s="346"/>
      <c r="RK44" s="346"/>
      <c r="RL44" s="346"/>
      <c r="RM44" s="346"/>
      <c r="RN44" s="346"/>
      <c r="RO44" s="346"/>
      <c r="RP44" s="346"/>
      <c r="RQ44" s="346"/>
      <c r="RR44" s="346"/>
      <c r="RS44" s="346"/>
      <c r="RT44" s="346"/>
      <c r="RU44" s="346"/>
      <c r="RV44" s="346"/>
      <c r="RW44" s="346"/>
      <c r="RX44" s="346"/>
      <c r="RY44" s="346"/>
      <c r="RZ44" s="346"/>
      <c r="SA44" s="346"/>
      <c r="SB44" s="346"/>
      <c r="SC44" s="346"/>
      <c r="SD44" s="346"/>
      <c r="SE44" s="346"/>
      <c r="SF44" s="346"/>
      <c r="SG44" s="346"/>
      <c r="SH44" s="346"/>
      <c r="SI44" s="346"/>
      <c r="SJ44" s="346"/>
      <c r="SK44" s="346"/>
      <c r="SL44" s="346"/>
      <c r="SM44" s="346"/>
      <c r="SN44" s="346"/>
      <c r="SO44" s="346"/>
      <c r="SP44" s="346"/>
      <c r="SQ44" s="346"/>
      <c r="SR44" s="346"/>
      <c r="SS44" s="346"/>
      <c r="ST44" s="346"/>
      <c r="SU44" s="346"/>
      <c r="SV44" s="346"/>
      <c r="SW44" s="346"/>
      <c r="SX44" s="346"/>
      <c r="SY44" s="346"/>
      <c r="SZ44" s="346"/>
      <c r="TA44" s="346"/>
      <c r="TB44" s="346"/>
      <c r="TC44" s="346"/>
      <c r="TD44" s="346"/>
      <c r="TE44" s="346"/>
      <c r="TF44" s="346"/>
      <c r="TG44" s="346"/>
      <c r="TH44" s="346"/>
      <c r="TI44" s="346"/>
      <c r="TJ44" s="346"/>
      <c r="TK44" s="346"/>
      <c r="TL44" s="346"/>
      <c r="TM44" s="346"/>
      <c r="TN44" s="346"/>
      <c r="TO44" s="346"/>
      <c r="TP44" s="346"/>
      <c r="TQ44" s="346"/>
      <c r="TR44" s="346"/>
      <c r="TS44" s="346"/>
      <c r="TT44" s="346"/>
      <c r="TU44" s="346"/>
      <c r="TV44" s="346"/>
      <c r="TW44" s="346"/>
      <c r="TX44" s="346"/>
      <c r="TY44" s="346"/>
      <c r="TZ44" s="346"/>
      <c r="UA44" s="346"/>
      <c r="UB44" s="346"/>
      <c r="UC44" s="346"/>
      <c r="UD44" s="346"/>
      <c r="UE44" s="346"/>
      <c r="UF44" s="346"/>
      <c r="UG44" s="346"/>
      <c r="UH44" s="346"/>
      <c r="UI44" s="346"/>
      <c r="UJ44" s="346"/>
      <c r="UK44" s="346"/>
      <c r="UL44" s="346"/>
      <c r="UM44" s="346"/>
      <c r="UN44" s="346"/>
      <c r="UO44" s="346"/>
      <c r="UP44" s="346"/>
      <c r="UQ44" s="346"/>
      <c r="UR44" s="346"/>
      <c r="US44" s="346"/>
      <c r="UT44" s="346"/>
      <c r="UU44" s="346"/>
      <c r="UV44" s="346"/>
      <c r="UW44" s="346"/>
      <c r="UX44" s="346"/>
      <c r="UY44" s="346"/>
      <c r="UZ44" s="346"/>
      <c r="VA44" s="346"/>
      <c r="VB44" s="346"/>
      <c r="VC44" s="346"/>
      <c r="VD44" s="346"/>
      <c r="VE44" s="346"/>
      <c r="VF44" s="346"/>
      <c r="VG44" s="346"/>
      <c r="VH44" s="346"/>
      <c r="VI44" s="346"/>
      <c r="VJ44" s="346"/>
      <c r="VK44" s="346"/>
      <c r="VL44" s="346"/>
      <c r="VM44" s="346"/>
      <c r="VN44" s="346"/>
      <c r="VO44" s="346"/>
      <c r="VP44" s="346"/>
      <c r="VQ44" s="346"/>
      <c r="VR44" s="346"/>
      <c r="VS44" s="346"/>
      <c r="VT44" s="346"/>
      <c r="VU44" s="346"/>
      <c r="VV44" s="346"/>
      <c r="VW44" s="346"/>
      <c r="VX44" s="346"/>
      <c r="VY44" s="346"/>
      <c r="VZ44" s="346"/>
      <c r="WA44" s="346"/>
      <c r="WB44" s="346"/>
      <c r="WC44" s="346"/>
      <c r="WD44" s="346"/>
      <c r="WE44" s="346"/>
      <c r="WF44" s="346"/>
      <c r="WG44" s="346"/>
      <c r="WH44" s="346"/>
      <c r="WI44" s="346"/>
      <c r="WJ44" s="346"/>
      <c r="WK44" s="346"/>
      <c r="WL44" s="346"/>
      <c r="WM44" s="346"/>
      <c r="WN44" s="346"/>
      <c r="WO44" s="346"/>
      <c r="WP44" s="346"/>
      <c r="WQ44" s="346"/>
      <c r="WR44" s="346"/>
      <c r="WS44" s="346"/>
      <c r="WT44" s="346"/>
      <c r="WU44" s="346"/>
      <c r="WV44" s="346"/>
      <c r="WW44" s="346"/>
      <c r="WX44" s="346"/>
      <c r="WY44" s="346"/>
      <c r="WZ44" s="346"/>
      <c r="XA44" s="346"/>
      <c r="XB44" s="346"/>
      <c r="XC44" s="346"/>
      <c r="XD44" s="346"/>
      <c r="XE44" s="346"/>
      <c r="XF44" s="346"/>
      <c r="XG44" s="346"/>
      <c r="XH44" s="346"/>
      <c r="XI44" s="346"/>
      <c r="XJ44" s="346"/>
      <c r="XK44" s="346"/>
      <c r="XL44" s="346"/>
      <c r="XM44" s="346"/>
      <c r="XN44" s="346"/>
      <c r="XO44" s="346"/>
      <c r="XP44" s="346"/>
      <c r="XQ44" s="346"/>
      <c r="XR44" s="346"/>
      <c r="XS44" s="346"/>
      <c r="XT44" s="346"/>
      <c r="XU44" s="346"/>
      <c r="XV44" s="346"/>
      <c r="XW44" s="346"/>
      <c r="XX44" s="346"/>
      <c r="XY44" s="346"/>
      <c r="XZ44" s="346"/>
      <c r="YA44" s="346"/>
      <c r="YB44" s="346"/>
      <c r="YC44" s="346"/>
      <c r="YD44" s="346"/>
      <c r="YE44" s="346"/>
      <c r="YF44" s="346"/>
      <c r="YG44" s="346"/>
      <c r="YH44" s="346"/>
      <c r="YI44" s="346"/>
      <c r="YJ44" s="346"/>
      <c r="YK44" s="346"/>
      <c r="YL44" s="346"/>
      <c r="YM44" s="346"/>
      <c r="YN44" s="346"/>
      <c r="YO44" s="346"/>
      <c r="YP44" s="346"/>
      <c r="YQ44" s="346"/>
      <c r="YR44" s="346"/>
      <c r="YS44" s="346"/>
      <c r="YT44" s="346"/>
      <c r="YU44" s="346"/>
      <c r="YV44" s="346"/>
      <c r="YW44" s="346"/>
      <c r="YX44" s="346"/>
    </row>
    <row r="45" spans="1:674" s="118" customFormat="1" ht="11.25" customHeight="1" x14ac:dyDescent="0.2">
      <c r="A45" s="408"/>
      <c r="B45" s="354" t="s">
        <v>130</v>
      </c>
      <c r="C45" s="352">
        <v>0.70599000000000001</v>
      </c>
      <c r="D45" s="352">
        <v>0.78888999999999998</v>
      </c>
      <c r="E45" s="352">
        <v>0.83587</v>
      </c>
      <c r="F45" s="352">
        <v>0.81224999999999992</v>
      </c>
      <c r="G45" s="352">
        <v>0.9446</v>
      </c>
      <c r="H45" s="352">
        <v>1.0385089999999999</v>
      </c>
      <c r="I45" s="352">
        <v>0.91777799999999998</v>
      </c>
      <c r="J45" s="352">
        <v>0.93720899999999996</v>
      </c>
      <c r="K45" s="352">
        <v>0.98895899999999992</v>
      </c>
      <c r="L45" s="352">
        <v>1.0120659999999999</v>
      </c>
      <c r="M45" s="352">
        <v>0.90324700000000002</v>
      </c>
      <c r="N45" s="352">
        <v>0.94197799999999998</v>
      </c>
      <c r="O45" s="352">
        <v>0.98272300000000001</v>
      </c>
      <c r="P45" s="352">
        <v>1.054713</v>
      </c>
      <c r="Q45" s="352">
        <v>0.94231913</v>
      </c>
      <c r="R45" s="352">
        <v>1.00224676</v>
      </c>
      <c r="S45" s="352">
        <v>0.95240826000000001</v>
      </c>
      <c r="T45" s="352">
        <v>0.90345905000000004</v>
      </c>
      <c r="U45" s="352">
        <v>0.95140321999999999</v>
      </c>
      <c r="V45" s="352">
        <v>1.01894229</v>
      </c>
      <c r="W45" s="352">
        <v>1.12777349</v>
      </c>
      <c r="X45" s="352">
        <v>1.1596865599999999</v>
      </c>
      <c r="Y45" s="352">
        <v>1.1384211799999999</v>
      </c>
      <c r="Z45" s="352">
        <v>1.2077063299999999</v>
      </c>
      <c r="AA45" s="352"/>
      <c r="AB45" s="352"/>
      <c r="AC45" s="352"/>
      <c r="AD45" s="352"/>
      <c r="AE45" s="352"/>
      <c r="AF45" s="352"/>
      <c r="AG45" s="353"/>
      <c r="AH45" s="353"/>
      <c r="AI45" s="353"/>
      <c r="AJ45" s="353"/>
      <c r="AK45" s="353"/>
      <c r="AL45" s="353"/>
      <c r="AM45" s="353"/>
      <c r="AN45" s="353"/>
      <c r="AO45" s="353"/>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c r="HR45" s="346"/>
      <c r="HS45" s="346"/>
      <c r="HT45" s="346"/>
      <c r="HU45" s="346"/>
      <c r="HV45" s="346"/>
      <c r="HW45" s="346"/>
      <c r="HX45" s="346"/>
      <c r="HY45" s="346"/>
      <c r="HZ45" s="346"/>
      <c r="IA45" s="346"/>
      <c r="IB45" s="346"/>
      <c r="IC45" s="346"/>
      <c r="ID45" s="346"/>
      <c r="IE45" s="346"/>
      <c r="IF45" s="346"/>
      <c r="IG45" s="346"/>
      <c r="IH45" s="346"/>
      <c r="II45" s="346"/>
      <c r="IJ45" s="346"/>
      <c r="IK45" s="346"/>
      <c r="IL45" s="346"/>
      <c r="IM45" s="346"/>
      <c r="IN45" s="346"/>
      <c r="IO45" s="346"/>
      <c r="IP45" s="346"/>
      <c r="IQ45" s="346"/>
      <c r="IR45" s="346"/>
      <c r="IS45" s="346"/>
      <c r="IT45" s="346"/>
      <c r="IU45" s="346"/>
      <c r="IV45" s="346"/>
      <c r="IW45" s="346"/>
      <c r="IX45" s="346"/>
      <c r="IY45" s="346"/>
      <c r="IZ45" s="346"/>
      <c r="JA45" s="346"/>
      <c r="JB45" s="346"/>
      <c r="JC45" s="346"/>
      <c r="JD45" s="346"/>
      <c r="JE45" s="346"/>
      <c r="JF45" s="346"/>
      <c r="JG45" s="346"/>
      <c r="JH45" s="346"/>
      <c r="JI45" s="346"/>
      <c r="JJ45" s="346"/>
      <c r="JK45" s="346"/>
      <c r="JL45" s="346"/>
      <c r="JM45" s="346"/>
      <c r="JN45" s="346"/>
      <c r="JO45" s="346"/>
      <c r="JP45" s="346"/>
      <c r="JQ45" s="346"/>
      <c r="JR45" s="346"/>
      <c r="JS45" s="346"/>
      <c r="JT45" s="346"/>
      <c r="JU45" s="346"/>
      <c r="JV45" s="346"/>
      <c r="JW45" s="346"/>
      <c r="JX45" s="346"/>
      <c r="JY45" s="346"/>
      <c r="JZ45" s="346"/>
      <c r="KA45" s="346"/>
      <c r="KB45" s="346"/>
      <c r="KC45" s="346"/>
      <c r="KD45" s="346"/>
      <c r="KE45" s="346"/>
      <c r="KF45" s="346"/>
      <c r="KG45" s="346"/>
      <c r="KH45" s="346"/>
      <c r="KI45" s="346"/>
      <c r="KJ45" s="346"/>
      <c r="KK45" s="346"/>
      <c r="KL45" s="346"/>
      <c r="KM45" s="346"/>
      <c r="KN45" s="346"/>
      <c r="KO45" s="346"/>
      <c r="KP45" s="346"/>
      <c r="KQ45" s="346"/>
      <c r="KR45" s="346"/>
      <c r="KS45" s="346"/>
      <c r="KT45" s="346"/>
      <c r="KU45" s="346"/>
      <c r="KV45" s="346"/>
      <c r="KW45" s="346"/>
      <c r="KX45" s="346"/>
      <c r="KY45" s="346"/>
      <c r="KZ45" s="346"/>
      <c r="LA45" s="346"/>
      <c r="LB45" s="346"/>
      <c r="LC45" s="346"/>
      <c r="LD45" s="346"/>
      <c r="LE45" s="346"/>
      <c r="LF45" s="346"/>
      <c r="LG45" s="346"/>
      <c r="LH45" s="346"/>
      <c r="LI45" s="346"/>
      <c r="LJ45" s="346"/>
      <c r="LK45" s="346"/>
      <c r="LL45" s="346"/>
      <c r="LM45" s="346"/>
      <c r="LN45" s="346"/>
      <c r="LO45" s="346"/>
      <c r="LP45" s="346"/>
      <c r="LQ45" s="346"/>
      <c r="LR45" s="346"/>
      <c r="LS45" s="346"/>
      <c r="LT45" s="346"/>
      <c r="LU45" s="346"/>
      <c r="LV45" s="346"/>
      <c r="LW45" s="346"/>
      <c r="LX45" s="346"/>
      <c r="LY45" s="346"/>
      <c r="LZ45" s="346"/>
      <c r="MA45" s="346"/>
      <c r="MB45" s="346"/>
      <c r="MC45" s="346"/>
      <c r="MD45" s="346"/>
      <c r="ME45" s="346"/>
      <c r="MF45" s="346"/>
      <c r="MG45" s="346"/>
      <c r="MH45" s="346"/>
      <c r="MI45" s="346"/>
      <c r="MJ45" s="346"/>
      <c r="MK45" s="346"/>
      <c r="ML45" s="346"/>
      <c r="MM45" s="346"/>
      <c r="MN45" s="346"/>
      <c r="MO45" s="346"/>
      <c r="MP45" s="346"/>
      <c r="MQ45" s="346"/>
      <c r="MR45" s="346"/>
      <c r="MS45" s="346"/>
      <c r="MT45" s="346"/>
      <c r="MU45" s="346"/>
      <c r="MV45" s="346"/>
      <c r="MW45" s="346"/>
      <c r="MX45" s="346"/>
      <c r="MY45" s="346"/>
      <c r="MZ45" s="346"/>
      <c r="NA45" s="346"/>
      <c r="NB45" s="346"/>
      <c r="NC45" s="346"/>
      <c r="ND45" s="346"/>
      <c r="NE45" s="346"/>
      <c r="NF45" s="346"/>
      <c r="NG45" s="346"/>
      <c r="NH45" s="346"/>
      <c r="NI45" s="346"/>
      <c r="NJ45" s="346"/>
      <c r="NK45" s="346"/>
      <c r="NL45" s="346"/>
      <c r="NM45" s="346"/>
      <c r="NN45" s="346"/>
      <c r="NO45" s="346"/>
      <c r="NP45" s="346"/>
      <c r="NQ45" s="346"/>
      <c r="NR45" s="346"/>
      <c r="NS45" s="346"/>
      <c r="NT45" s="346"/>
      <c r="NU45" s="346"/>
      <c r="NV45" s="346"/>
      <c r="NW45" s="346"/>
      <c r="NX45" s="346"/>
      <c r="NY45" s="346"/>
      <c r="NZ45" s="346"/>
      <c r="OA45" s="346"/>
      <c r="OB45" s="346"/>
      <c r="OC45" s="346"/>
      <c r="OD45" s="346"/>
      <c r="OE45" s="346"/>
      <c r="OF45" s="346"/>
      <c r="OG45" s="346"/>
      <c r="OH45" s="346"/>
      <c r="OI45" s="346"/>
      <c r="OJ45" s="346"/>
      <c r="OK45" s="346"/>
      <c r="OL45" s="346"/>
      <c r="OM45" s="346"/>
      <c r="ON45" s="346"/>
      <c r="OO45" s="346"/>
      <c r="OP45" s="346"/>
      <c r="OQ45" s="346"/>
      <c r="OR45" s="346"/>
      <c r="OS45" s="346"/>
      <c r="OT45" s="346"/>
      <c r="OU45" s="346"/>
      <c r="OV45" s="346"/>
      <c r="OW45" s="346"/>
      <c r="OX45" s="346"/>
      <c r="OY45" s="346"/>
      <c r="OZ45" s="346"/>
      <c r="PA45" s="346"/>
      <c r="PB45" s="346"/>
      <c r="PC45" s="346"/>
      <c r="PD45" s="346"/>
      <c r="PE45" s="346"/>
      <c r="PF45" s="346"/>
      <c r="PG45" s="346"/>
      <c r="PH45" s="346"/>
      <c r="PI45" s="346"/>
      <c r="PJ45" s="346"/>
      <c r="PK45" s="346"/>
      <c r="PL45" s="346"/>
      <c r="PM45" s="346"/>
      <c r="PN45" s="346"/>
      <c r="PO45" s="346"/>
      <c r="PP45" s="346"/>
      <c r="PQ45" s="346"/>
      <c r="PR45" s="346"/>
      <c r="PS45" s="346"/>
      <c r="PT45" s="346"/>
      <c r="PU45" s="346"/>
      <c r="PV45" s="346"/>
      <c r="PW45" s="346"/>
      <c r="PX45" s="346"/>
      <c r="PY45" s="346"/>
      <c r="PZ45" s="346"/>
      <c r="QA45" s="346"/>
      <c r="QB45" s="346"/>
      <c r="QC45" s="346"/>
      <c r="QD45" s="346"/>
      <c r="QE45" s="346"/>
      <c r="QF45" s="346"/>
      <c r="QG45" s="346"/>
      <c r="QH45" s="346"/>
      <c r="QI45" s="346"/>
      <c r="QJ45" s="346"/>
      <c r="QK45" s="346"/>
      <c r="QL45" s="346"/>
      <c r="QM45" s="346"/>
      <c r="QN45" s="346"/>
      <c r="QO45" s="346"/>
      <c r="QP45" s="346"/>
      <c r="QQ45" s="346"/>
      <c r="QR45" s="346"/>
      <c r="QS45" s="346"/>
      <c r="QT45" s="346"/>
      <c r="QU45" s="346"/>
      <c r="QV45" s="346"/>
      <c r="QW45" s="346"/>
      <c r="QX45" s="346"/>
      <c r="QY45" s="346"/>
      <c r="QZ45" s="346"/>
      <c r="RA45" s="346"/>
      <c r="RB45" s="346"/>
      <c r="RC45" s="346"/>
      <c r="RD45" s="346"/>
      <c r="RE45" s="346"/>
      <c r="RF45" s="346"/>
      <c r="RG45" s="346"/>
      <c r="RH45" s="346"/>
      <c r="RI45" s="346"/>
      <c r="RJ45" s="346"/>
      <c r="RK45" s="346"/>
      <c r="RL45" s="346"/>
      <c r="RM45" s="346"/>
      <c r="RN45" s="346"/>
      <c r="RO45" s="346"/>
      <c r="RP45" s="346"/>
      <c r="RQ45" s="346"/>
      <c r="RR45" s="346"/>
      <c r="RS45" s="346"/>
      <c r="RT45" s="346"/>
      <c r="RU45" s="346"/>
      <c r="RV45" s="346"/>
      <c r="RW45" s="346"/>
      <c r="RX45" s="346"/>
      <c r="RY45" s="346"/>
      <c r="RZ45" s="346"/>
      <c r="SA45" s="346"/>
      <c r="SB45" s="346"/>
      <c r="SC45" s="346"/>
      <c r="SD45" s="346"/>
      <c r="SE45" s="346"/>
      <c r="SF45" s="346"/>
      <c r="SG45" s="346"/>
      <c r="SH45" s="346"/>
      <c r="SI45" s="346"/>
      <c r="SJ45" s="346"/>
      <c r="SK45" s="346"/>
      <c r="SL45" s="346"/>
      <c r="SM45" s="346"/>
      <c r="SN45" s="346"/>
      <c r="SO45" s="346"/>
      <c r="SP45" s="346"/>
      <c r="SQ45" s="346"/>
      <c r="SR45" s="346"/>
      <c r="SS45" s="346"/>
      <c r="ST45" s="346"/>
      <c r="SU45" s="346"/>
      <c r="SV45" s="346"/>
      <c r="SW45" s="346"/>
      <c r="SX45" s="346"/>
      <c r="SY45" s="346"/>
      <c r="SZ45" s="346"/>
      <c r="TA45" s="346"/>
      <c r="TB45" s="346"/>
      <c r="TC45" s="346"/>
      <c r="TD45" s="346"/>
      <c r="TE45" s="346"/>
      <c r="TF45" s="346"/>
      <c r="TG45" s="346"/>
      <c r="TH45" s="346"/>
      <c r="TI45" s="346"/>
      <c r="TJ45" s="346"/>
      <c r="TK45" s="346"/>
      <c r="TL45" s="346"/>
      <c r="TM45" s="346"/>
      <c r="TN45" s="346"/>
      <c r="TO45" s="346"/>
      <c r="TP45" s="346"/>
      <c r="TQ45" s="346"/>
      <c r="TR45" s="346"/>
      <c r="TS45" s="346"/>
      <c r="TT45" s="346"/>
      <c r="TU45" s="346"/>
      <c r="TV45" s="346"/>
      <c r="TW45" s="346"/>
      <c r="TX45" s="346"/>
      <c r="TY45" s="346"/>
      <c r="TZ45" s="346"/>
      <c r="UA45" s="346"/>
      <c r="UB45" s="346"/>
      <c r="UC45" s="346"/>
      <c r="UD45" s="346"/>
      <c r="UE45" s="346"/>
      <c r="UF45" s="346"/>
      <c r="UG45" s="346"/>
      <c r="UH45" s="346"/>
      <c r="UI45" s="346"/>
      <c r="UJ45" s="346"/>
      <c r="UK45" s="346"/>
      <c r="UL45" s="346"/>
      <c r="UM45" s="346"/>
      <c r="UN45" s="346"/>
      <c r="UO45" s="346"/>
      <c r="UP45" s="346"/>
      <c r="UQ45" s="346"/>
      <c r="UR45" s="346"/>
      <c r="US45" s="346"/>
      <c r="UT45" s="346"/>
      <c r="UU45" s="346"/>
      <c r="UV45" s="346"/>
      <c r="UW45" s="346"/>
      <c r="UX45" s="346"/>
      <c r="UY45" s="346"/>
      <c r="UZ45" s="346"/>
      <c r="VA45" s="346"/>
      <c r="VB45" s="346"/>
      <c r="VC45" s="346"/>
      <c r="VD45" s="346"/>
      <c r="VE45" s="346"/>
      <c r="VF45" s="346"/>
      <c r="VG45" s="346"/>
      <c r="VH45" s="346"/>
      <c r="VI45" s="346"/>
      <c r="VJ45" s="346"/>
      <c r="VK45" s="346"/>
      <c r="VL45" s="346"/>
      <c r="VM45" s="346"/>
      <c r="VN45" s="346"/>
      <c r="VO45" s="346"/>
      <c r="VP45" s="346"/>
      <c r="VQ45" s="346"/>
      <c r="VR45" s="346"/>
      <c r="VS45" s="346"/>
      <c r="VT45" s="346"/>
      <c r="VU45" s="346"/>
      <c r="VV45" s="346"/>
      <c r="VW45" s="346"/>
      <c r="VX45" s="346"/>
      <c r="VY45" s="346"/>
      <c r="VZ45" s="346"/>
      <c r="WA45" s="346"/>
      <c r="WB45" s="346"/>
      <c r="WC45" s="346"/>
      <c r="WD45" s="346"/>
      <c r="WE45" s="346"/>
      <c r="WF45" s="346"/>
      <c r="WG45" s="346"/>
      <c r="WH45" s="346"/>
      <c r="WI45" s="346"/>
      <c r="WJ45" s="346"/>
      <c r="WK45" s="346"/>
      <c r="WL45" s="346"/>
      <c r="WM45" s="346"/>
      <c r="WN45" s="346"/>
      <c r="WO45" s="346"/>
      <c r="WP45" s="346"/>
      <c r="WQ45" s="346"/>
      <c r="WR45" s="346"/>
      <c r="WS45" s="346"/>
      <c r="WT45" s="346"/>
      <c r="WU45" s="346"/>
      <c r="WV45" s="346"/>
      <c r="WW45" s="346"/>
      <c r="WX45" s="346"/>
      <c r="WY45" s="346"/>
      <c r="WZ45" s="346"/>
      <c r="XA45" s="346"/>
      <c r="XB45" s="346"/>
      <c r="XC45" s="346"/>
      <c r="XD45" s="346"/>
      <c r="XE45" s="346"/>
      <c r="XF45" s="346"/>
      <c r="XG45" s="346"/>
      <c r="XH45" s="346"/>
      <c r="XI45" s="346"/>
      <c r="XJ45" s="346"/>
      <c r="XK45" s="346"/>
      <c r="XL45" s="346"/>
      <c r="XM45" s="346"/>
      <c r="XN45" s="346"/>
      <c r="XO45" s="346"/>
      <c r="XP45" s="346"/>
      <c r="XQ45" s="346"/>
      <c r="XR45" s="346"/>
      <c r="XS45" s="346"/>
      <c r="XT45" s="346"/>
      <c r="XU45" s="346"/>
      <c r="XV45" s="346"/>
      <c r="XW45" s="346"/>
      <c r="XX45" s="346"/>
      <c r="XY45" s="346"/>
      <c r="XZ45" s="346"/>
      <c r="YA45" s="346"/>
      <c r="YB45" s="346"/>
      <c r="YC45" s="346"/>
      <c r="YD45" s="346"/>
      <c r="YE45" s="346"/>
      <c r="YF45" s="346"/>
      <c r="YG45" s="346"/>
      <c r="YH45" s="346"/>
      <c r="YI45" s="346"/>
      <c r="YJ45" s="346"/>
      <c r="YK45" s="346"/>
      <c r="YL45" s="346"/>
      <c r="YM45" s="346"/>
      <c r="YN45" s="346"/>
      <c r="YO45" s="346"/>
      <c r="YP45" s="346"/>
      <c r="YQ45" s="346"/>
      <c r="YR45" s="346"/>
      <c r="YS45" s="346"/>
      <c r="YT45" s="346"/>
      <c r="YU45" s="346"/>
      <c r="YV45" s="346"/>
      <c r="YW45" s="346"/>
      <c r="YX45" s="346"/>
    </row>
    <row r="46" spans="1:674" s="263" customFormat="1" ht="21.5" customHeight="1" x14ac:dyDescent="0.2">
      <c r="A46" s="406" t="s">
        <v>58</v>
      </c>
      <c r="B46" s="347" t="s">
        <v>125</v>
      </c>
      <c r="C46" s="348">
        <v>8.2000000000000003E-2</v>
      </c>
      <c r="D46" s="348">
        <v>0.152</v>
      </c>
      <c r="E46" s="348">
        <v>7.2999999999999995E-2</v>
      </c>
      <c r="F46" s="348">
        <v>0.14810000000000001</v>
      </c>
      <c r="G46" s="348">
        <v>6.25E-2</v>
      </c>
      <c r="H46" s="348">
        <v>7.1599999999999997E-2</v>
      </c>
      <c r="I46" s="348">
        <v>6.9599999999999995E-2</v>
      </c>
      <c r="J46" s="348">
        <v>0.16270000000000001</v>
      </c>
      <c r="K46" s="348">
        <v>0.16339999999999999</v>
      </c>
      <c r="L46" s="348">
        <v>0.15260000000000001</v>
      </c>
      <c r="M46" s="348">
        <v>0.14899999999999999</v>
      </c>
      <c r="N46" s="348">
        <v>-2.8199999999999999E-2</v>
      </c>
      <c r="O46" s="348">
        <v>7.9799999999999996E-2</v>
      </c>
      <c r="P46" s="348">
        <v>0.1186</v>
      </c>
      <c r="Q46" s="348">
        <v>0.11186500000000001</v>
      </c>
      <c r="R46" s="348">
        <v>6.8799999999999998E-3</v>
      </c>
      <c r="S46" s="348">
        <v>2.4708999999999998E-2</v>
      </c>
      <c r="T46" s="348">
        <v>2.3609000000000002E-2</v>
      </c>
      <c r="U46" s="348">
        <v>2.0348000000000002E-2</v>
      </c>
      <c r="V46" s="348">
        <v>0.12201099999999999</v>
      </c>
      <c r="W46" s="348">
        <v>0.194575</v>
      </c>
      <c r="X46" s="348">
        <v>0.185088</v>
      </c>
      <c r="Y46" s="348">
        <v>0.131323</v>
      </c>
      <c r="Z46" s="348">
        <v>0.17829500000000001</v>
      </c>
      <c r="AA46" s="348">
        <v>0.126195</v>
      </c>
      <c r="AB46" s="348">
        <v>0.20078799999999999</v>
      </c>
      <c r="AC46" s="348">
        <v>0.166938</v>
      </c>
      <c r="AD46" s="348">
        <v>0.19324</v>
      </c>
      <c r="AE46" s="348">
        <v>0.19509799999999999</v>
      </c>
      <c r="AF46" s="348">
        <v>0.22257199999999999</v>
      </c>
      <c r="AG46" s="350"/>
      <c r="AH46" s="350"/>
      <c r="AI46" s="350"/>
      <c r="AJ46" s="350"/>
      <c r="AK46" s="350"/>
      <c r="AL46" s="350"/>
      <c r="AM46" s="350"/>
      <c r="AN46" s="350"/>
      <c r="AO46" s="350"/>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c r="HQ46" s="346"/>
      <c r="HR46" s="346"/>
      <c r="HS46" s="346"/>
      <c r="HT46" s="346"/>
      <c r="HU46" s="346"/>
      <c r="HV46" s="346"/>
      <c r="HW46" s="346"/>
      <c r="HX46" s="346"/>
      <c r="HY46" s="346"/>
      <c r="HZ46" s="346"/>
      <c r="IA46" s="346"/>
      <c r="IB46" s="346"/>
      <c r="IC46" s="346"/>
      <c r="ID46" s="346"/>
      <c r="IE46" s="346"/>
      <c r="IF46" s="346"/>
      <c r="IG46" s="346"/>
      <c r="IH46" s="346"/>
      <c r="II46" s="346"/>
      <c r="IJ46" s="346"/>
      <c r="IK46" s="346"/>
      <c r="IL46" s="346"/>
      <c r="IM46" s="346"/>
      <c r="IN46" s="346"/>
      <c r="IO46" s="346"/>
      <c r="IP46" s="346"/>
      <c r="IQ46" s="346"/>
      <c r="IR46" s="346"/>
      <c r="IS46" s="346"/>
      <c r="IT46" s="346"/>
      <c r="IU46" s="346"/>
      <c r="IV46" s="346"/>
      <c r="IW46" s="346"/>
      <c r="IX46" s="346"/>
      <c r="IY46" s="346"/>
      <c r="IZ46" s="346"/>
      <c r="JA46" s="346"/>
      <c r="JB46" s="346"/>
      <c r="JC46" s="346"/>
      <c r="JD46" s="346"/>
      <c r="JE46" s="346"/>
      <c r="JF46" s="346"/>
      <c r="JG46" s="346"/>
      <c r="JH46" s="346"/>
      <c r="JI46" s="346"/>
      <c r="JJ46" s="346"/>
      <c r="JK46" s="346"/>
      <c r="JL46" s="346"/>
      <c r="JM46" s="346"/>
      <c r="JN46" s="346"/>
      <c r="JO46" s="346"/>
      <c r="JP46" s="346"/>
      <c r="JQ46" s="346"/>
      <c r="JR46" s="346"/>
      <c r="JS46" s="346"/>
      <c r="JT46" s="346"/>
      <c r="JU46" s="346"/>
      <c r="JV46" s="346"/>
      <c r="JW46" s="346"/>
      <c r="JX46" s="346"/>
      <c r="JY46" s="346"/>
      <c r="JZ46" s="346"/>
      <c r="KA46" s="346"/>
      <c r="KB46" s="346"/>
      <c r="KC46" s="346"/>
      <c r="KD46" s="346"/>
      <c r="KE46" s="346"/>
      <c r="KF46" s="346"/>
      <c r="KG46" s="346"/>
      <c r="KH46" s="346"/>
      <c r="KI46" s="346"/>
      <c r="KJ46" s="346"/>
      <c r="KK46" s="346"/>
      <c r="KL46" s="346"/>
      <c r="KM46" s="346"/>
      <c r="KN46" s="346"/>
      <c r="KO46" s="346"/>
      <c r="KP46" s="346"/>
      <c r="KQ46" s="346"/>
      <c r="KR46" s="346"/>
      <c r="KS46" s="346"/>
      <c r="KT46" s="346"/>
      <c r="KU46" s="346"/>
      <c r="KV46" s="346"/>
      <c r="KW46" s="346"/>
      <c r="KX46" s="346"/>
      <c r="KY46" s="346"/>
      <c r="KZ46" s="346"/>
      <c r="LA46" s="346"/>
      <c r="LB46" s="346"/>
      <c r="LC46" s="346"/>
      <c r="LD46" s="346"/>
      <c r="LE46" s="346"/>
      <c r="LF46" s="346"/>
      <c r="LG46" s="346"/>
      <c r="LH46" s="346"/>
      <c r="LI46" s="346"/>
      <c r="LJ46" s="346"/>
      <c r="LK46" s="346"/>
      <c r="LL46" s="346"/>
      <c r="LM46" s="346"/>
      <c r="LN46" s="346"/>
      <c r="LO46" s="346"/>
      <c r="LP46" s="346"/>
      <c r="LQ46" s="346"/>
      <c r="LR46" s="346"/>
      <c r="LS46" s="346"/>
      <c r="LT46" s="346"/>
      <c r="LU46" s="346"/>
      <c r="LV46" s="346"/>
      <c r="LW46" s="346"/>
      <c r="LX46" s="346"/>
      <c r="LY46" s="346"/>
      <c r="LZ46" s="346"/>
      <c r="MA46" s="346"/>
      <c r="MB46" s="346"/>
      <c r="MC46" s="346"/>
      <c r="MD46" s="346"/>
      <c r="ME46" s="346"/>
      <c r="MF46" s="346"/>
      <c r="MG46" s="346"/>
      <c r="MH46" s="346"/>
      <c r="MI46" s="346"/>
      <c r="MJ46" s="346"/>
      <c r="MK46" s="346"/>
      <c r="ML46" s="346"/>
      <c r="MM46" s="346"/>
      <c r="MN46" s="346"/>
      <c r="MO46" s="346"/>
      <c r="MP46" s="346"/>
      <c r="MQ46" s="346"/>
      <c r="MR46" s="346"/>
      <c r="MS46" s="346"/>
      <c r="MT46" s="346"/>
      <c r="MU46" s="346"/>
      <c r="MV46" s="346"/>
      <c r="MW46" s="346"/>
      <c r="MX46" s="346"/>
      <c r="MY46" s="346"/>
      <c r="MZ46" s="346"/>
      <c r="NA46" s="346"/>
      <c r="NB46" s="346"/>
      <c r="NC46" s="346"/>
      <c r="ND46" s="346"/>
      <c r="NE46" s="346"/>
      <c r="NF46" s="346"/>
      <c r="NG46" s="346"/>
      <c r="NH46" s="346"/>
      <c r="NI46" s="346"/>
      <c r="NJ46" s="346"/>
      <c r="NK46" s="346"/>
      <c r="NL46" s="346"/>
      <c r="NM46" s="346"/>
      <c r="NN46" s="346"/>
      <c r="NO46" s="346"/>
      <c r="NP46" s="346"/>
      <c r="NQ46" s="346"/>
      <c r="NR46" s="346"/>
      <c r="NS46" s="346"/>
      <c r="NT46" s="346"/>
      <c r="NU46" s="346"/>
      <c r="NV46" s="346"/>
      <c r="NW46" s="346"/>
      <c r="NX46" s="346"/>
      <c r="NY46" s="346"/>
      <c r="NZ46" s="346"/>
      <c r="OA46" s="346"/>
      <c r="OB46" s="346"/>
      <c r="OC46" s="346"/>
      <c r="OD46" s="346"/>
      <c r="OE46" s="346"/>
      <c r="OF46" s="346"/>
      <c r="OG46" s="346"/>
      <c r="OH46" s="346"/>
      <c r="OI46" s="346"/>
      <c r="OJ46" s="346"/>
      <c r="OK46" s="346"/>
      <c r="OL46" s="346"/>
      <c r="OM46" s="346"/>
      <c r="ON46" s="346"/>
      <c r="OO46" s="346"/>
      <c r="OP46" s="346"/>
      <c r="OQ46" s="346"/>
      <c r="OR46" s="346"/>
      <c r="OS46" s="346"/>
      <c r="OT46" s="346"/>
      <c r="OU46" s="346"/>
      <c r="OV46" s="346"/>
      <c r="OW46" s="346"/>
      <c r="OX46" s="346"/>
      <c r="OY46" s="346"/>
      <c r="OZ46" s="346"/>
      <c r="PA46" s="346"/>
      <c r="PB46" s="346"/>
      <c r="PC46" s="346"/>
      <c r="PD46" s="346"/>
      <c r="PE46" s="346"/>
      <c r="PF46" s="346"/>
      <c r="PG46" s="346"/>
      <c r="PH46" s="346"/>
      <c r="PI46" s="346"/>
      <c r="PJ46" s="346"/>
      <c r="PK46" s="346"/>
      <c r="PL46" s="346"/>
      <c r="PM46" s="346"/>
      <c r="PN46" s="346"/>
      <c r="PO46" s="346"/>
      <c r="PP46" s="346"/>
      <c r="PQ46" s="346"/>
      <c r="PR46" s="346"/>
      <c r="PS46" s="346"/>
      <c r="PT46" s="346"/>
      <c r="PU46" s="346"/>
      <c r="PV46" s="346"/>
      <c r="PW46" s="346"/>
      <c r="PX46" s="346"/>
      <c r="PY46" s="346"/>
      <c r="PZ46" s="346"/>
      <c r="QA46" s="346"/>
      <c r="QB46" s="346"/>
      <c r="QC46" s="346"/>
      <c r="QD46" s="346"/>
      <c r="QE46" s="346"/>
      <c r="QF46" s="346"/>
      <c r="QG46" s="346"/>
      <c r="QH46" s="346"/>
      <c r="QI46" s="346"/>
      <c r="QJ46" s="346"/>
      <c r="QK46" s="346"/>
      <c r="QL46" s="346"/>
      <c r="QM46" s="346"/>
      <c r="QN46" s="346"/>
      <c r="QO46" s="346"/>
      <c r="QP46" s="346"/>
      <c r="QQ46" s="346"/>
      <c r="QR46" s="346"/>
      <c r="QS46" s="346"/>
      <c r="QT46" s="346"/>
      <c r="QU46" s="346"/>
      <c r="QV46" s="346"/>
      <c r="QW46" s="346"/>
      <c r="QX46" s="346"/>
      <c r="QY46" s="346"/>
      <c r="QZ46" s="346"/>
      <c r="RA46" s="346"/>
      <c r="RB46" s="346"/>
      <c r="RC46" s="346"/>
      <c r="RD46" s="346"/>
      <c r="RE46" s="346"/>
      <c r="RF46" s="346"/>
      <c r="RG46" s="346"/>
      <c r="RH46" s="346"/>
      <c r="RI46" s="346"/>
      <c r="RJ46" s="346"/>
      <c r="RK46" s="346"/>
      <c r="RL46" s="346"/>
      <c r="RM46" s="346"/>
      <c r="RN46" s="346"/>
      <c r="RO46" s="346"/>
      <c r="RP46" s="346"/>
      <c r="RQ46" s="346"/>
      <c r="RR46" s="346"/>
      <c r="RS46" s="346"/>
      <c r="RT46" s="346"/>
      <c r="RU46" s="346"/>
      <c r="RV46" s="346"/>
      <c r="RW46" s="346"/>
      <c r="RX46" s="346"/>
      <c r="RY46" s="346"/>
      <c r="RZ46" s="346"/>
      <c r="SA46" s="346"/>
      <c r="SB46" s="346"/>
      <c r="SC46" s="346"/>
      <c r="SD46" s="346"/>
      <c r="SE46" s="346"/>
      <c r="SF46" s="346"/>
      <c r="SG46" s="346"/>
      <c r="SH46" s="346"/>
      <c r="SI46" s="346"/>
      <c r="SJ46" s="346"/>
      <c r="SK46" s="346"/>
      <c r="SL46" s="346"/>
      <c r="SM46" s="346"/>
      <c r="SN46" s="346"/>
      <c r="SO46" s="346"/>
      <c r="SP46" s="346"/>
      <c r="SQ46" s="346"/>
      <c r="SR46" s="346"/>
      <c r="SS46" s="346"/>
      <c r="ST46" s="346"/>
      <c r="SU46" s="346"/>
      <c r="SV46" s="346"/>
      <c r="SW46" s="346"/>
      <c r="SX46" s="346"/>
      <c r="SY46" s="346"/>
      <c r="SZ46" s="346"/>
      <c r="TA46" s="346"/>
      <c r="TB46" s="346"/>
      <c r="TC46" s="346"/>
      <c r="TD46" s="346"/>
      <c r="TE46" s="346"/>
      <c r="TF46" s="346"/>
      <c r="TG46" s="346"/>
      <c r="TH46" s="346"/>
      <c r="TI46" s="346"/>
      <c r="TJ46" s="346"/>
      <c r="TK46" s="346"/>
      <c r="TL46" s="346"/>
      <c r="TM46" s="346"/>
      <c r="TN46" s="346"/>
      <c r="TO46" s="346"/>
      <c r="TP46" s="346"/>
      <c r="TQ46" s="346"/>
      <c r="TR46" s="346"/>
      <c r="TS46" s="346"/>
      <c r="TT46" s="346"/>
      <c r="TU46" s="346"/>
      <c r="TV46" s="346"/>
      <c r="TW46" s="346"/>
      <c r="TX46" s="346"/>
      <c r="TY46" s="346"/>
      <c r="TZ46" s="346"/>
      <c r="UA46" s="346"/>
      <c r="UB46" s="346"/>
      <c r="UC46" s="346"/>
      <c r="UD46" s="346"/>
      <c r="UE46" s="346"/>
      <c r="UF46" s="346"/>
      <c r="UG46" s="346"/>
      <c r="UH46" s="346"/>
      <c r="UI46" s="346"/>
      <c r="UJ46" s="346"/>
      <c r="UK46" s="346"/>
      <c r="UL46" s="346"/>
      <c r="UM46" s="346"/>
      <c r="UN46" s="346"/>
      <c r="UO46" s="346"/>
      <c r="UP46" s="346"/>
      <c r="UQ46" s="346"/>
      <c r="UR46" s="346"/>
      <c r="US46" s="346"/>
      <c r="UT46" s="346"/>
      <c r="UU46" s="346"/>
      <c r="UV46" s="346"/>
      <c r="UW46" s="346"/>
      <c r="UX46" s="346"/>
      <c r="UY46" s="346"/>
      <c r="UZ46" s="346"/>
      <c r="VA46" s="346"/>
      <c r="VB46" s="346"/>
      <c r="VC46" s="346"/>
      <c r="VD46" s="346"/>
      <c r="VE46" s="346"/>
      <c r="VF46" s="346"/>
      <c r="VG46" s="346"/>
      <c r="VH46" s="346"/>
      <c r="VI46" s="346"/>
      <c r="VJ46" s="346"/>
      <c r="VK46" s="346"/>
      <c r="VL46" s="346"/>
      <c r="VM46" s="346"/>
      <c r="VN46" s="346"/>
      <c r="VO46" s="346"/>
      <c r="VP46" s="346"/>
      <c r="VQ46" s="346"/>
      <c r="VR46" s="346"/>
      <c r="VS46" s="346"/>
      <c r="VT46" s="346"/>
      <c r="VU46" s="346"/>
      <c r="VV46" s="346"/>
      <c r="VW46" s="346"/>
      <c r="VX46" s="346"/>
      <c r="VY46" s="346"/>
      <c r="VZ46" s="346"/>
      <c r="WA46" s="346"/>
      <c r="WB46" s="346"/>
      <c r="WC46" s="346"/>
      <c r="WD46" s="346"/>
      <c r="WE46" s="346"/>
      <c r="WF46" s="346"/>
      <c r="WG46" s="346"/>
      <c r="WH46" s="346"/>
      <c r="WI46" s="346"/>
      <c r="WJ46" s="346"/>
      <c r="WK46" s="346"/>
      <c r="WL46" s="346"/>
      <c r="WM46" s="346"/>
      <c r="WN46" s="346"/>
      <c r="WO46" s="346"/>
      <c r="WP46" s="346"/>
      <c r="WQ46" s="346"/>
      <c r="WR46" s="346"/>
      <c r="WS46" s="346"/>
      <c r="WT46" s="346"/>
      <c r="WU46" s="346"/>
      <c r="WV46" s="346"/>
      <c r="WW46" s="346"/>
      <c r="WX46" s="346"/>
      <c r="WY46" s="346"/>
      <c r="WZ46" s="346"/>
      <c r="XA46" s="346"/>
      <c r="XB46" s="346"/>
      <c r="XC46" s="346"/>
      <c r="XD46" s="346"/>
      <c r="XE46" s="346"/>
      <c r="XF46" s="346"/>
      <c r="XG46" s="346"/>
      <c r="XH46" s="346"/>
      <c r="XI46" s="346"/>
      <c r="XJ46" s="346"/>
      <c r="XK46" s="346"/>
      <c r="XL46" s="346"/>
      <c r="XM46" s="346"/>
      <c r="XN46" s="346"/>
      <c r="XO46" s="346"/>
      <c r="XP46" s="346"/>
      <c r="XQ46" s="346"/>
      <c r="XR46" s="346"/>
      <c r="XS46" s="346"/>
      <c r="XT46" s="346"/>
      <c r="XU46" s="346"/>
      <c r="XV46" s="346"/>
      <c r="XW46" s="346"/>
      <c r="XX46" s="346"/>
      <c r="XY46" s="346"/>
      <c r="XZ46" s="346"/>
      <c r="YA46" s="346"/>
      <c r="YB46" s="346"/>
      <c r="YC46" s="346"/>
      <c r="YD46" s="346"/>
      <c r="YE46" s="346"/>
      <c r="YF46" s="346"/>
      <c r="YG46" s="346"/>
      <c r="YH46" s="346"/>
      <c r="YI46" s="346"/>
      <c r="YJ46" s="346"/>
      <c r="YK46" s="346"/>
      <c r="YL46" s="346"/>
      <c r="YM46" s="346"/>
      <c r="YN46" s="346"/>
      <c r="YO46" s="346"/>
      <c r="YP46" s="346"/>
      <c r="YQ46" s="346"/>
      <c r="YR46" s="346"/>
      <c r="YS46" s="346"/>
      <c r="YT46" s="346"/>
      <c r="YU46" s="346"/>
      <c r="YV46" s="346"/>
      <c r="YW46" s="346"/>
      <c r="YX46" s="346"/>
    </row>
    <row r="47" spans="1:674" s="264" customFormat="1" ht="11.25" customHeight="1" x14ac:dyDescent="0.2">
      <c r="A47" s="407"/>
      <c r="B47" s="349" t="s">
        <v>126</v>
      </c>
      <c r="C47" s="350">
        <v>1.2E-2</v>
      </c>
      <c r="D47" s="350">
        <v>2.3E-2</v>
      </c>
      <c r="E47" s="350">
        <v>1.0999999999999999E-2</v>
      </c>
      <c r="F47" s="350">
        <v>2.4299999999999999E-2</v>
      </c>
      <c r="G47" s="350">
        <v>1.0500000000000001E-2</v>
      </c>
      <c r="H47" s="350">
        <v>1.1900000000000001E-2</v>
      </c>
      <c r="I47" s="350">
        <v>1.14E-2</v>
      </c>
      <c r="J47" s="350">
        <v>2.4199999999999999E-2</v>
      </c>
      <c r="K47" s="350">
        <v>2.41E-2</v>
      </c>
      <c r="L47" s="350">
        <v>2.1999999999999999E-2</v>
      </c>
      <c r="M47" s="350">
        <v>2.1399999999999999E-2</v>
      </c>
      <c r="N47" s="350">
        <v>-3.8999999999999998E-3</v>
      </c>
      <c r="O47" s="350">
        <v>1.0800000000000001E-2</v>
      </c>
      <c r="P47" s="350">
        <v>1.5699999999999999E-2</v>
      </c>
      <c r="Q47" s="350">
        <v>1.4539E-2</v>
      </c>
      <c r="R47" s="350">
        <v>8.5999999999999998E-4</v>
      </c>
      <c r="S47" s="350">
        <v>3.107E-3</v>
      </c>
      <c r="T47" s="350">
        <v>2.9619999999999998E-3</v>
      </c>
      <c r="U47" s="350">
        <v>2.5639999999999999E-3</v>
      </c>
      <c r="V47" s="350">
        <v>1.5713999999999999E-2</v>
      </c>
      <c r="W47" s="350">
        <v>2.5482000000000001E-2</v>
      </c>
      <c r="X47" s="350">
        <v>2.4156E-2</v>
      </c>
      <c r="Y47" s="350">
        <v>1.6931999999999999E-2</v>
      </c>
      <c r="Z47" s="350">
        <v>2.2248E-2</v>
      </c>
      <c r="AA47" s="350">
        <v>1.5751999999999999E-2</v>
      </c>
      <c r="AB47" s="350">
        <v>2.5055000000000001E-2</v>
      </c>
      <c r="AC47" s="350">
        <v>2.0889999999999999E-2</v>
      </c>
      <c r="AD47" s="350">
        <v>2.5198999999999999E-2</v>
      </c>
      <c r="AE47" s="350">
        <v>2.5662999999999998E-2</v>
      </c>
      <c r="AF47" s="350">
        <v>2.9045000000000001E-2</v>
      </c>
      <c r="AG47" s="350"/>
      <c r="AH47" s="350"/>
      <c r="AI47" s="350"/>
      <c r="AJ47" s="350"/>
      <c r="AK47" s="350"/>
      <c r="AL47" s="350"/>
      <c r="AM47" s="350"/>
      <c r="AN47" s="350"/>
      <c r="AO47" s="350"/>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c r="FB47" s="355"/>
      <c r="FC47" s="355"/>
      <c r="FD47" s="355"/>
      <c r="FE47" s="355"/>
      <c r="FF47" s="355"/>
      <c r="FG47" s="355"/>
      <c r="FH47" s="355"/>
      <c r="FI47" s="355"/>
      <c r="FJ47" s="355"/>
      <c r="FK47" s="355"/>
      <c r="FL47" s="355"/>
      <c r="FM47" s="355"/>
      <c r="FN47" s="355"/>
      <c r="FO47" s="355"/>
      <c r="FP47" s="355"/>
      <c r="FQ47" s="355"/>
      <c r="FR47" s="355"/>
      <c r="FS47" s="355"/>
      <c r="FT47" s="355"/>
      <c r="FU47" s="355"/>
      <c r="FV47" s="355"/>
      <c r="FW47" s="355"/>
      <c r="FX47" s="355"/>
      <c r="FY47" s="355"/>
      <c r="FZ47" s="355"/>
      <c r="GA47" s="355"/>
      <c r="GB47" s="355"/>
      <c r="GC47" s="355"/>
      <c r="GD47" s="355"/>
      <c r="GE47" s="355"/>
      <c r="GF47" s="355"/>
      <c r="GG47" s="355"/>
      <c r="GH47" s="355"/>
      <c r="GI47" s="355"/>
      <c r="GJ47" s="355"/>
      <c r="GK47" s="355"/>
      <c r="GL47" s="355"/>
      <c r="GM47" s="355"/>
      <c r="GN47" s="355"/>
      <c r="GO47" s="355"/>
      <c r="GP47" s="355"/>
      <c r="GQ47" s="355"/>
      <c r="GR47" s="355"/>
      <c r="GS47" s="355"/>
      <c r="GT47" s="355"/>
      <c r="GU47" s="355"/>
      <c r="GV47" s="355"/>
      <c r="GW47" s="355"/>
      <c r="GX47" s="355"/>
      <c r="GY47" s="355"/>
      <c r="GZ47" s="355"/>
      <c r="HA47" s="355"/>
      <c r="HB47" s="355"/>
      <c r="HC47" s="355"/>
      <c r="HD47" s="355"/>
      <c r="HE47" s="355"/>
      <c r="HF47" s="355"/>
      <c r="HG47" s="355"/>
      <c r="HH47" s="355"/>
      <c r="HI47" s="355"/>
      <c r="HJ47" s="355"/>
      <c r="HK47" s="355"/>
      <c r="HL47" s="355"/>
      <c r="HM47" s="355"/>
      <c r="HN47" s="355"/>
      <c r="HO47" s="355"/>
      <c r="HP47" s="355"/>
      <c r="HQ47" s="355"/>
      <c r="HR47" s="355"/>
      <c r="HS47" s="355"/>
      <c r="HT47" s="355"/>
      <c r="HU47" s="355"/>
      <c r="HV47" s="355"/>
      <c r="HW47" s="355"/>
      <c r="HX47" s="355"/>
      <c r="HY47" s="355"/>
      <c r="HZ47" s="355"/>
      <c r="IA47" s="355"/>
      <c r="IB47" s="355"/>
      <c r="IC47" s="355"/>
      <c r="ID47" s="355"/>
      <c r="IE47" s="355"/>
      <c r="IF47" s="355"/>
      <c r="IG47" s="355"/>
      <c r="IH47" s="355"/>
      <c r="II47" s="355"/>
      <c r="IJ47" s="355"/>
      <c r="IK47" s="355"/>
      <c r="IL47" s="355"/>
      <c r="IM47" s="355"/>
      <c r="IN47" s="355"/>
      <c r="IO47" s="355"/>
      <c r="IP47" s="355"/>
      <c r="IQ47" s="355"/>
      <c r="IR47" s="355"/>
      <c r="IS47" s="355"/>
      <c r="IT47" s="355"/>
      <c r="IU47" s="355"/>
      <c r="IV47" s="355"/>
      <c r="IW47" s="355"/>
      <c r="IX47" s="355"/>
      <c r="IY47" s="355"/>
      <c r="IZ47" s="355"/>
      <c r="JA47" s="355"/>
      <c r="JB47" s="355"/>
      <c r="JC47" s="355"/>
      <c r="JD47" s="355"/>
      <c r="JE47" s="355"/>
      <c r="JF47" s="355"/>
      <c r="JG47" s="355"/>
      <c r="JH47" s="355"/>
      <c r="JI47" s="355"/>
      <c r="JJ47" s="355"/>
      <c r="JK47" s="355"/>
      <c r="JL47" s="355"/>
      <c r="JM47" s="355"/>
      <c r="JN47" s="355"/>
      <c r="JO47" s="355"/>
      <c r="JP47" s="355"/>
      <c r="JQ47" s="355"/>
      <c r="JR47" s="355"/>
      <c r="JS47" s="355"/>
      <c r="JT47" s="355"/>
      <c r="JU47" s="355"/>
      <c r="JV47" s="355"/>
      <c r="JW47" s="355"/>
      <c r="JX47" s="355"/>
      <c r="JY47" s="355"/>
      <c r="JZ47" s="355"/>
      <c r="KA47" s="355"/>
      <c r="KB47" s="355"/>
      <c r="KC47" s="355"/>
      <c r="KD47" s="355"/>
      <c r="KE47" s="355"/>
      <c r="KF47" s="355"/>
      <c r="KG47" s="355"/>
      <c r="KH47" s="355"/>
      <c r="KI47" s="355"/>
      <c r="KJ47" s="355"/>
      <c r="KK47" s="355"/>
      <c r="KL47" s="355"/>
      <c r="KM47" s="355"/>
      <c r="KN47" s="355"/>
      <c r="KO47" s="355"/>
      <c r="KP47" s="355"/>
      <c r="KQ47" s="355"/>
      <c r="KR47" s="355"/>
      <c r="KS47" s="355"/>
      <c r="KT47" s="355"/>
      <c r="KU47" s="355"/>
      <c r="KV47" s="355"/>
      <c r="KW47" s="355"/>
      <c r="KX47" s="355"/>
      <c r="KY47" s="355"/>
      <c r="KZ47" s="355"/>
      <c r="LA47" s="355"/>
      <c r="LB47" s="355"/>
      <c r="LC47" s="355"/>
      <c r="LD47" s="355"/>
      <c r="LE47" s="355"/>
      <c r="LF47" s="355"/>
      <c r="LG47" s="355"/>
      <c r="LH47" s="355"/>
      <c r="LI47" s="355"/>
      <c r="LJ47" s="355"/>
      <c r="LK47" s="355"/>
      <c r="LL47" s="355"/>
      <c r="LM47" s="355"/>
      <c r="LN47" s="355"/>
      <c r="LO47" s="355"/>
      <c r="LP47" s="355"/>
      <c r="LQ47" s="355"/>
      <c r="LR47" s="355"/>
      <c r="LS47" s="355"/>
      <c r="LT47" s="355"/>
      <c r="LU47" s="355"/>
      <c r="LV47" s="355"/>
      <c r="LW47" s="355"/>
      <c r="LX47" s="355"/>
      <c r="LY47" s="355"/>
      <c r="LZ47" s="355"/>
      <c r="MA47" s="355"/>
      <c r="MB47" s="355"/>
      <c r="MC47" s="355"/>
      <c r="MD47" s="355"/>
      <c r="ME47" s="355"/>
      <c r="MF47" s="355"/>
      <c r="MG47" s="355"/>
      <c r="MH47" s="355"/>
      <c r="MI47" s="355"/>
      <c r="MJ47" s="355"/>
      <c r="MK47" s="355"/>
      <c r="ML47" s="355"/>
      <c r="MM47" s="355"/>
      <c r="MN47" s="355"/>
      <c r="MO47" s="355"/>
      <c r="MP47" s="355"/>
      <c r="MQ47" s="355"/>
      <c r="MR47" s="355"/>
      <c r="MS47" s="355"/>
      <c r="MT47" s="355"/>
      <c r="MU47" s="355"/>
      <c r="MV47" s="355"/>
      <c r="MW47" s="355"/>
      <c r="MX47" s="355"/>
      <c r="MY47" s="355"/>
      <c r="MZ47" s="355"/>
      <c r="NA47" s="355"/>
      <c r="NB47" s="355"/>
      <c r="NC47" s="355"/>
      <c r="ND47" s="355"/>
      <c r="NE47" s="355"/>
      <c r="NF47" s="355"/>
      <c r="NG47" s="355"/>
      <c r="NH47" s="355"/>
      <c r="NI47" s="355"/>
      <c r="NJ47" s="355"/>
      <c r="NK47" s="355"/>
      <c r="NL47" s="355"/>
      <c r="NM47" s="355"/>
      <c r="NN47" s="355"/>
      <c r="NO47" s="355"/>
      <c r="NP47" s="355"/>
      <c r="NQ47" s="355"/>
      <c r="NR47" s="355"/>
      <c r="NS47" s="355"/>
      <c r="NT47" s="355"/>
      <c r="NU47" s="355"/>
      <c r="NV47" s="355"/>
      <c r="NW47" s="355"/>
      <c r="NX47" s="355"/>
      <c r="NY47" s="355"/>
      <c r="NZ47" s="355"/>
      <c r="OA47" s="355"/>
      <c r="OB47" s="355"/>
      <c r="OC47" s="355"/>
      <c r="OD47" s="355"/>
      <c r="OE47" s="355"/>
      <c r="OF47" s="355"/>
      <c r="OG47" s="355"/>
      <c r="OH47" s="355"/>
      <c r="OI47" s="355"/>
      <c r="OJ47" s="355"/>
      <c r="OK47" s="355"/>
      <c r="OL47" s="355"/>
      <c r="OM47" s="355"/>
      <c r="ON47" s="355"/>
      <c r="OO47" s="355"/>
      <c r="OP47" s="355"/>
      <c r="OQ47" s="355"/>
      <c r="OR47" s="355"/>
      <c r="OS47" s="355"/>
      <c r="OT47" s="355"/>
      <c r="OU47" s="355"/>
      <c r="OV47" s="355"/>
      <c r="OW47" s="355"/>
      <c r="OX47" s="355"/>
      <c r="OY47" s="355"/>
      <c r="OZ47" s="355"/>
      <c r="PA47" s="355"/>
      <c r="PB47" s="355"/>
      <c r="PC47" s="355"/>
      <c r="PD47" s="355"/>
      <c r="PE47" s="355"/>
      <c r="PF47" s="355"/>
      <c r="PG47" s="355"/>
      <c r="PH47" s="355"/>
      <c r="PI47" s="355"/>
      <c r="PJ47" s="355"/>
      <c r="PK47" s="355"/>
      <c r="PL47" s="355"/>
      <c r="PM47" s="355"/>
      <c r="PN47" s="355"/>
      <c r="PO47" s="355"/>
      <c r="PP47" s="355"/>
      <c r="PQ47" s="355"/>
      <c r="PR47" s="355"/>
      <c r="PS47" s="355"/>
      <c r="PT47" s="355"/>
      <c r="PU47" s="355"/>
      <c r="PV47" s="355"/>
      <c r="PW47" s="355"/>
      <c r="PX47" s="355"/>
      <c r="PY47" s="355"/>
      <c r="PZ47" s="355"/>
      <c r="QA47" s="355"/>
      <c r="QB47" s="355"/>
      <c r="QC47" s="355"/>
      <c r="QD47" s="355"/>
      <c r="QE47" s="355"/>
      <c r="QF47" s="355"/>
      <c r="QG47" s="355"/>
      <c r="QH47" s="355"/>
      <c r="QI47" s="355"/>
      <c r="QJ47" s="355"/>
      <c r="QK47" s="355"/>
      <c r="QL47" s="355"/>
      <c r="QM47" s="355"/>
      <c r="QN47" s="355"/>
      <c r="QO47" s="355"/>
      <c r="QP47" s="355"/>
      <c r="QQ47" s="355"/>
      <c r="QR47" s="355"/>
      <c r="QS47" s="355"/>
      <c r="QT47" s="355"/>
      <c r="QU47" s="355"/>
      <c r="QV47" s="355"/>
      <c r="QW47" s="355"/>
      <c r="QX47" s="355"/>
      <c r="QY47" s="355"/>
      <c r="QZ47" s="355"/>
      <c r="RA47" s="355"/>
      <c r="RB47" s="355"/>
      <c r="RC47" s="355"/>
      <c r="RD47" s="355"/>
      <c r="RE47" s="355"/>
      <c r="RF47" s="355"/>
      <c r="RG47" s="355"/>
      <c r="RH47" s="355"/>
      <c r="RI47" s="355"/>
      <c r="RJ47" s="355"/>
      <c r="RK47" s="355"/>
      <c r="RL47" s="355"/>
      <c r="RM47" s="355"/>
      <c r="RN47" s="355"/>
      <c r="RO47" s="355"/>
      <c r="RP47" s="355"/>
      <c r="RQ47" s="355"/>
      <c r="RR47" s="355"/>
      <c r="RS47" s="355"/>
      <c r="RT47" s="355"/>
      <c r="RU47" s="355"/>
      <c r="RV47" s="355"/>
      <c r="RW47" s="355"/>
      <c r="RX47" s="355"/>
      <c r="RY47" s="355"/>
      <c r="RZ47" s="355"/>
      <c r="SA47" s="355"/>
      <c r="SB47" s="355"/>
      <c r="SC47" s="355"/>
      <c r="SD47" s="355"/>
      <c r="SE47" s="355"/>
      <c r="SF47" s="355"/>
      <c r="SG47" s="355"/>
      <c r="SH47" s="355"/>
      <c r="SI47" s="355"/>
      <c r="SJ47" s="355"/>
      <c r="SK47" s="355"/>
      <c r="SL47" s="355"/>
      <c r="SM47" s="355"/>
      <c r="SN47" s="355"/>
      <c r="SO47" s="355"/>
      <c r="SP47" s="355"/>
      <c r="SQ47" s="355"/>
      <c r="SR47" s="355"/>
      <c r="SS47" s="355"/>
      <c r="ST47" s="355"/>
      <c r="SU47" s="355"/>
      <c r="SV47" s="355"/>
      <c r="SW47" s="355"/>
      <c r="SX47" s="355"/>
      <c r="SY47" s="355"/>
      <c r="SZ47" s="355"/>
      <c r="TA47" s="355"/>
      <c r="TB47" s="355"/>
      <c r="TC47" s="355"/>
      <c r="TD47" s="355"/>
      <c r="TE47" s="355"/>
      <c r="TF47" s="355"/>
      <c r="TG47" s="355"/>
      <c r="TH47" s="355"/>
      <c r="TI47" s="355"/>
      <c r="TJ47" s="355"/>
      <c r="TK47" s="355"/>
      <c r="TL47" s="355"/>
      <c r="TM47" s="355"/>
      <c r="TN47" s="355"/>
      <c r="TO47" s="355"/>
      <c r="TP47" s="355"/>
      <c r="TQ47" s="355"/>
      <c r="TR47" s="355"/>
      <c r="TS47" s="355"/>
      <c r="TT47" s="355"/>
      <c r="TU47" s="355"/>
      <c r="TV47" s="355"/>
      <c r="TW47" s="355"/>
      <c r="TX47" s="355"/>
      <c r="TY47" s="355"/>
      <c r="TZ47" s="355"/>
      <c r="UA47" s="355"/>
      <c r="UB47" s="355"/>
      <c r="UC47" s="355"/>
      <c r="UD47" s="355"/>
      <c r="UE47" s="355"/>
      <c r="UF47" s="355"/>
      <c r="UG47" s="355"/>
      <c r="UH47" s="355"/>
      <c r="UI47" s="355"/>
      <c r="UJ47" s="355"/>
      <c r="UK47" s="355"/>
      <c r="UL47" s="355"/>
      <c r="UM47" s="355"/>
      <c r="UN47" s="355"/>
      <c r="UO47" s="355"/>
      <c r="UP47" s="355"/>
      <c r="UQ47" s="355"/>
      <c r="UR47" s="355"/>
      <c r="US47" s="355"/>
      <c r="UT47" s="355"/>
      <c r="UU47" s="355"/>
      <c r="UV47" s="355"/>
      <c r="UW47" s="355"/>
      <c r="UX47" s="355"/>
      <c r="UY47" s="355"/>
      <c r="UZ47" s="355"/>
      <c r="VA47" s="355"/>
      <c r="VB47" s="355"/>
      <c r="VC47" s="355"/>
      <c r="VD47" s="355"/>
      <c r="VE47" s="355"/>
      <c r="VF47" s="355"/>
      <c r="VG47" s="355"/>
      <c r="VH47" s="355"/>
      <c r="VI47" s="355"/>
      <c r="VJ47" s="355"/>
      <c r="VK47" s="355"/>
      <c r="VL47" s="355"/>
      <c r="VM47" s="355"/>
      <c r="VN47" s="355"/>
      <c r="VO47" s="355"/>
      <c r="VP47" s="355"/>
      <c r="VQ47" s="355"/>
      <c r="VR47" s="355"/>
      <c r="VS47" s="355"/>
      <c r="VT47" s="355"/>
      <c r="VU47" s="355"/>
      <c r="VV47" s="355"/>
      <c r="VW47" s="355"/>
      <c r="VX47" s="355"/>
      <c r="VY47" s="355"/>
      <c r="VZ47" s="355"/>
      <c r="WA47" s="355"/>
      <c r="WB47" s="355"/>
      <c r="WC47" s="355"/>
      <c r="WD47" s="355"/>
      <c r="WE47" s="355"/>
      <c r="WF47" s="355"/>
      <c r="WG47" s="355"/>
      <c r="WH47" s="355"/>
      <c r="WI47" s="355"/>
      <c r="WJ47" s="355"/>
      <c r="WK47" s="355"/>
      <c r="WL47" s="355"/>
      <c r="WM47" s="355"/>
      <c r="WN47" s="355"/>
      <c r="WO47" s="355"/>
      <c r="WP47" s="355"/>
      <c r="WQ47" s="355"/>
      <c r="WR47" s="355"/>
      <c r="WS47" s="355"/>
      <c r="WT47" s="355"/>
      <c r="WU47" s="355"/>
      <c r="WV47" s="355"/>
      <c r="WW47" s="355"/>
      <c r="WX47" s="355"/>
      <c r="WY47" s="355"/>
      <c r="WZ47" s="355"/>
      <c r="XA47" s="355"/>
      <c r="XB47" s="355"/>
      <c r="XC47" s="355"/>
      <c r="XD47" s="355"/>
      <c r="XE47" s="355"/>
      <c r="XF47" s="355"/>
      <c r="XG47" s="355"/>
      <c r="XH47" s="355"/>
      <c r="XI47" s="355"/>
      <c r="XJ47" s="355"/>
      <c r="XK47" s="355"/>
      <c r="XL47" s="355"/>
      <c r="XM47" s="355"/>
      <c r="XN47" s="355"/>
      <c r="XO47" s="355"/>
      <c r="XP47" s="355"/>
      <c r="XQ47" s="355"/>
      <c r="XR47" s="355"/>
      <c r="XS47" s="355"/>
      <c r="XT47" s="355"/>
      <c r="XU47" s="355"/>
      <c r="XV47" s="355"/>
      <c r="XW47" s="355"/>
      <c r="XX47" s="355"/>
      <c r="XY47" s="355"/>
      <c r="XZ47" s="355"/>
      <c r="YA47" s="355"/>
      <c r="YB47" s="355"/>
      <c r="YC47" s="355"/>
      <c r="YD47" s="355"/>
      <c r="YE47" s="355"/>
      <c r="YF47" s="355"/>
      <c r="YG47" s="355"/>
      <c r="YH47" s="355"/>
      <c r="YI47" s="355"/>
      <c r="YJ47" s="355"/>
      <c r="YK47" s="355"/>
      <c r="YL47" s="355"/>
      <c r="YM47" s="355"/>
      <c r="YN47" s="355"/>
      <c r="YO47" s="355"/>
      <c r="YP47" s="355"/>
      <c r="YQ47" s="355"/>
      <c r="YR47" s="355"/>
      <c r="YS47" s="355"/>
      <c r="YT47" s="355"/>
      <c r="YU47" s="355"/>
      <c r="YV47" s="355"/>
      <c r="YW47" s="355"/>
      <c r="YX47" s="355"/>
    </row>
    <row r="48" spans="1:674" s="118" customFormat="1" ht="11.25" customHeight="1" x14ac:dyDescent="0.2">
      <c r="A48" s="407"/>
      <c r="B48" s="349" t="s">
        <v>127</v>
      </c>
      <c r="C48" s="351">
        <v>3.306050215684106E-2</v>
      </c>
      <c r="D48" s="351">
        <v>3.7729237122067848E-2</v>
      </c>
      <c r="E48" s="351">
        <v>3.6716896641670993E-2</v>
      </c>
      <c r="F48" s="351">
        <v>3.3143609572531825E-2</v>
      </c>
      <c r="G48" s="351">
        <v>3.4745235825444851E-2</v>
      </c>
      <c r="H48" s="351">
        <v>3.6195316630160373E-2</v>
      </c>
      <c r="I48" s="351">
        <v>3.6751629091802095E-2</v>
      </c>
      <c r="J48" s="351">
        <v>3.8899999999999997E-2</v>
      </c>
      <c r="K48" s="351">
        <v>3.95E-2</v>
      </c>
      <c r="L48" s="351">
        <v>4.0399999999999998E-2</v>
      </c>
      <c r="M48" s="351">
        <v>4.1099999999999998E-2</v>
      </c>
      <c r="N48" s="351">
        <v>4.2200000000000001E-2</v>
      </c>
      <c r="O48" s="351">
        <v>4.2799999999999998E-2</v>
      </c>
      <c r="P48" s="351">
        <v>4.2700000000000002E-2</v>
      </c>
      <c r="Q48" s="351">
        <v>4.2666000000000003E-2</v>
      </c>
      <c r="R48" s="351">
        <v>4.1624000000000001E-2</v>
      </c>
      <c r="S48" s="351">
        <v>4.0964E-2</v>
      </c>
      <c r="T48" s="351">
        <v>4.1009999999999998E-2</v>
      </c>
      <c r="U48" s="351">
        <v>4.1207000000000001E-2</v>
      </c>
      <c r="V48" s="351">
        <v>4.0209000000000002E-2</v>
      </c>
      <c r="W48" s="351">
        <v>4.1077000000000002E-2</v>
      </c>
      <c r="X48" s="351">
        <v>4.0619000000000002E-2</v>
      </c>
      <c r="Y48" s="351">
        <v>3.9897000000000002E-2</v>
      </c>
      <c r="Z48" s="351">
        <v>3.7608999999999997E-2</v>
      </c>
      <c r="AA48" s="351">
        <v>3.8808000000000002E-2</v>
      </c>
      <c r="AB48" s="351">
        <v>3.9723000000000001E-2</v>
      </c>
      <c r="AC48" s="351">
        <v>4.0162000000000003E-2</v>
      </c>
      <c r="AD48" s="351">
        <v>4.5809000000000002E-2</v>
      </c>
      <c r="AE48" s="351">
        <v>4.6567999999999998E-2</v>
      </c>
      <c r="AF48" s="351">
        <v>4.6885999999999997E-2</v>
      </c>
      <c r="AG48" s="350"/>
      <c r="AH48" s="350"/>
      <c r="AI48" s="350"/>
      <c r="AJ48" s="350"/>
      <c r="AK48" s="350"/>
      <c r="AL48" s="350"/>
      <c r="AM48" s="350"/>
      <c r="AN48" s="350"/>
      <c r="AO48" s="350"/>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c r="HR48" s="346"/>
      <c r="HS48" s="346"/>
      <c r="HT48" s="346"/>
      <c r="HU48" s="346"/>
      <c r="HV48" s="346"/>
      <c r="HW48" s="346"/>
      <c r="HX48" s="346"/>
      <c r="HY48" s="346"/>
      <c r="HZ48" s="346"/>
      <c r="IA48" s="346"/>
      <c r="IB48" s="346"/>
      <c r="IC48" s="346"/>
      <c r="ID48" s="346"/>
      <c r="IE48" s="346"/>
      <c r="IF48" s="346"/>
      <c r="IG48" s="346"/>
      <c r="IH48" s="346"/>
      <c r="II48" s="346"/>
      <c r="IJ48" s="346"/>
      <c r="IK48" s="346"/>
      <c r="IL48" s="346"/>
      <c r="IM48" s="346"/>
      <c r="IN48" s="346"/>
      <c r="IO48" s="346"/>
      <c r="IP48" s="346"/>
      <c r="IQ48" s="346"/>
      <c r="IR48" s="346"/>
      <c r="IS48" s="346"/>
      <c r="IT48" s="346"/>
      <c r="IU48" s="346"/>
      <c r="IV48" s="346"/>
      <c r="IW48" s="346"/>
      <c r="IX48" s="346"/>
      <c r="IY48" s="346"/>
      <c r="IZ48" s="346"/>
      <c r="JA48" s="346"/>
      <c r="JB48" s="346"/>
      <c r="JC48" s="346"/>
      <c r="JD48" s="346"/>
      <c r="JE48" s="346"/>
      <c r="JF48" s="346"/>
      <c r="JG48" s="346"/>
      <c r="JH48" s="346"/>
      <c r="JI48" s="346"/>
      <c r="JJ48" s="346"/>
      <c r="JK48" s="346"/>
      <c r="JL48" s="346"/>
      <c r="JM48" s="346"/>
      <c r="JN48" s="346"/>
      <c r="JO48" s="346"/>
      <c r="JP48" s="346"/>
      <c r="JQ48" s="346"/>
      <c r="JR48" s="346"/>
      <c r="JS48" s="346"/>
      <c r="JT48" s="346"/>
      <c r="JU48" s="346"/>
      <c r="JV48" s="346"/>
      <c r="JW48" s="346"/>
      <c r="JX48" s="346"/>
      <c r="JY48" s="346"/>
      <c r="JZ48" s="346"/>
      <c r="KA48" s="346"/>
      <c r="KB48" s="346"/>
      <c r="KC48" s="346"/>
      <c r="KD48" s="346"/>
      <c r="KE48" s="346"/>
      <c r="KF48" s="346"/>
      <c r="KG48" s="346"/>
      <c r="KH48" s="346"/>
      <c r="KI48" s="346"/>
      <c r="KJ48" s="346"/>
      <c r="KK48" s="346"/>
      <c r="KL48" s="346"/>
      <c r="KM48" s="346"/>
      <c r="KN48" s="346"/>
      <c r="KO48" s="346"/>
      <c r="KP48" s="346"/>
      <c r="KQ48" s="346"/>
      <c r="KR48" s="346"/>
      <c r="KS48" s="346"/>
      <c r="KT48" s="346"/>
      <c r="KU48" s="346"/>
      <c r="KV48" s="346"/>
      <c r="KW48" s="346"/>
      <c r="KX48" s="346"/>
      <c r="KY48" s="346"/>
      <c r="KZ48" s="346"/>
      <c r="LA48" s="346"/>
      <c r="LB48" s="346"/>
      <c r="LC48" s="346"/>
      <c r="LD48" s="346"/>
      <c r="LE48" s="346"/>
      <c r="LF48" s="346"/>
      <c r="LG48" s="346"/>
      <c r="LH48" s="346"/>
      <c r="LI48" s="346"/>
      <c r="LJ48" s="346"/>
      <c r="LK48" s="346"/>
      <c r="LL48" s="346"/>
      <c r="LM48" s="346"/>
      <c r="LN48" s="346"/>
      <c r="LO48" s="346"/>
      <c r="LP48" s="346"/>
      <c r="LQ48" s="346"/>
      <c r="LR48" s="346"/>
      <c r="LS48" s="346"/>
      <c r="LT48" s="346"/>
      <c r="LU48" s="346"/>
      <c r="LV48" s="346"/>
      <c r="LW48" s="346"/>
      <c r="LX48" s="346"/>
      <c r="LY48" s="346"/>
      <c r="LZ48" s="346"/>
      <c r="MA48" s="346"/>
      <c r="MB48" s="346"/>
      <c r="MC48" s="346"/>
      <c r="MD48" s="346"/>
      <c r="ME48" s="346"/>
      <c r="MF48" s="346"/>
      <c r="MG48" s="346"/>
      <c r="MH48" s="346"/>
      <c r="MI48" s="346"/>
      <c r="MJ48" s="346"/>
      <c r="MK48" s="346"/>
      <c r="ML48" s="346"/>
      <c r="MM48" s="346"/>
      <c r="MN48" s="346"/>
      <c r="MO48" s="346"/>
      <c r="MP48" s="346"/>
      <c r="MQ48" s="346"/>
      <c r="MR48" s="346"/>
      <c r="MS48" s="346"/>
      <c r="MT48" s="346"/>
      <c r="MU48" s="346"/>
      <c r="MV48" s="346"/>
      <c r="MW48" s="346"/>
      <c r="MX48" s="346"/>
      <c r="MY48" s="346"/>
      <c r="MZ48" s="346"/>
      <c r="NA48" s="346"/>
      <c r="NB48" s="346"/>
      <c r="NC48" s="346"/>
      <c r="ND48" s="346"/>
      <c r="NE48" s="346"/>
      <c r="NF48" s="346"/>
      <c r="NG48" s="346"/>
      <c r="NH48" s="346"/>
      <c r="NI48" s="346"/>
      <c r="NJ48" s="346"/>
      <c r="NK48" s="346"/>
      <c r="NL48" s="346"/>
      <c r="NM48" s="346"/>
      <c r="NN48" s="346"/>
      <c r="NO48" s="346"/>
      <c r="NP48" s="346"/>
      <c r="NQ48" s="346"/>
      <c r="NR48" s="346"/>
      <c r="NS48" s="346"/>
      <c r="NT48" s="346"/>
      <c r="NU48" s="346"/>
      <c r="NV48" s="346"/>
      <c r="NW48" s="346"/>
      <c r="NX48" s="346"/>
      <c r="NY48" s="346"/>
      <c r="NZ48" s="346"/>
      <c r="OA48" s="346"/>
      <c r="OB48" s="346"/>
      <c r="OC48" s="346"/>
      <c r="OD48" s="346"/>
      <c r="OE48" s="346"/>
      <c r="OF48" s="346"/>
      <c r="OG48" s="346"/>
      <c r="OH48" s="346"/>
      <c r="OI48" s="346"/>
      <c r="OJ48" s="346"/>
      <c r="OK48" s="346"/>
      <c r="OL48" s="346"/>
      <c r="OM48" s="346"/>
      <c r="ON48" s="346"/>
      <c r="OO48" s="346"/>
      <c r="OP48" s="346"/>
      <c r="OQ48" s="346"/>
      <c r="OR48" s="346"/>
      <c r="OS48" s="346"/>
      <c r="OT48" s="346"/>
      <c r="OU48" s="346"/>
      <c r="OV48" s="346"/>
      <c r="OW48" s="346"/>
      <c r="OX48" s="346"/>
      <c r="OY48" s="346"/>
      <c r="OZ48" s="346"/>
      <c r="PA48" s="346"/>
      <c r="PB48" s="346"/>
      <c r="PC48" s="346"/>
      <c r="PD48" s="346"/>
      <c r="PE48" s="346"/>
      <c r="PF48" s="346"/>
      <c r="PG48" s="346"/>
      <c r="PH48" s="346"/>
      <c r="PI48" s="346"/>
      <c r="PJ48" s="346"/>
      <c r="PK48" s="346"/>
      <c r="PL48" s="346"/>
      <c r="PM48" s="346"/>
      <c r="PN48" s="346"/>
      <c r="PO48" s="346"/>
      <c r="PP48" s="346"/>
      <c r="PQ48" s="346"/>
      <c r="PR48" s="346"/>
      <c r="PS48" s="346"/>
      <c r="PT48" s="346"/>
      <c r="PU48" s="346"/>
      <c r="PV48" s="346"/>
      <c r="PW48" s="346"/>
      <c r="PX48" s="346"/>
      <c r="PY48" s="346"/>
      <c r="PZ48" s="346"/>
      <c r="QA48" s="346"/>
      <c r="QB48" s="346"/>
      <c r="QC48" s="346"/>
      <c r="QD48" s="346"/>
      <c r="QE48" s="346"/>
      <c r="QF48" s="346"/>
      <c r="QG48" s="346"/>
      <c r="QH48" s="346"/>
      <c r="QI48" s="346"/>
      <c r="QJ48" s="346"/>
      <c r="QK48" s="346"/>
      <c r="QL48" s="346"/>
      <c r="QM48" s="346"/>
      <c r="QN48" s="346"/>
      <c r="QO48" s="346"/>
      <c r="QP48" s="346"/>
      <c r="QQ48" s="346"/>
      <c r="QR48" s="346"/>
      <c r="QS48" s="346"/>
      <c r="QT48" s="346"/>
      <c r="QU48" s="346"/>
      <c r="QV48" s="346"/>
      <c r="QW48" s="346"/>
      <c r="QX48" s="346"/>
      <c r="QY48" s="346"/>
      <c r="QZ48" s="346"/>
      <c r="RA48" s="346"/>
      <c r="RB48" s="346"/>
      <c r="RC48" s="346"/>
      <c r="RD48" s="346"/>
      <c r="RE48" s="346"/>
      <c r="RF48" s="346"/>
      <c r="RG48" s="346"/>
      <c r="RH48" s="346"/>
      <c r="RI48" s="346"/>
      <c r="RJ48" s="346"/>
      <c r="RK48" s="346"/>
      <c r="RL48" s="346"/>
      <c r="RM48" s="346"/>
      <c r="RN48" s="346"/>
      <c r="RO48" s="346"/>
      <c r="RP48" s="346"/>
      <c r="RQ48" s="346"/>
      <c r="RR48" s="346"/>
      <c r="RS48" s="346"/>
      <c r="RT48" s="346"/>
      <c r="RU48" s="346"/>
      <c r="RV48" s="346"/>
      <c r="RW48" s="346"/>
      <c r="RX48" s="346"/>
      <c r="RY48" s="346"/>
      <c r="RZ48" s="346"/>
      <c r="SA48" s="346"/>
      <c r="SB48" s="346"/>
      <c r="SC48" s="346"/>
      <c r="SD48" s="346"/>
      <c r="SE48" s="346"/>
      <c r="SF48" s="346"/>
      <c r="SG48" s="346"/>
      <c r="SH48" s="346"/>
      <c r="SI48" s="346"/>
      <c r="SJ48" s="346"/>
      <c r="SK48" s="346"/>
      <c r="SL48" s="346"/>
      <c r="SM48" s="346"/>
      <c r="SN48" s="346"/>
      <c r="SO48" s="346"/>
      <c r="SP48" s="346"/>
      <c r="SQ48" s="346"/>
      <c r="SR48" s="346"/>
      <c r="SS48" s="346"/>
      <c r="ST48" s="346"/>
      <c r="SU48" s="346"/>
      <c r="SV48" s="346"/>
      <c r="SW48" s="346"/>
      <c r="SX48" s="346"/>
      <c r="SY48" s="346"/>
      <c r="SZ48" s="346"/>
      <c r="TA48" s="346"/>
      <c r="TB48" s="346"/>
      <c r="TC48" s="346"/>
      <c r="TD48" s="346"/>
      <c r="TE48" s="346"/>
      <c r="TF48" s="346"/>
      <c r="TG48" s="346"/>
      <c r="TH48" s="346"/>
      <c r="TI48" s="346"/>
      <c r="TJ48" s="346"/>
      <c r="TK48" s="346"/>
      <c r="TL48" s="346"/>
      <c r="TM48" s="346"/>
      <c r="TN48" s="346"/>
      <c r="TO48" s="346"/>
      <c r="TP48" s="346"/>
      <c r="TQ48" s="346"/>
      <c r="TR48" s="346"/>
      <c r="TS48" s="346"/>
      <c r="TT48" s="346"/>
      <c r="TU48" s="346"/>
      <c r="TV48" s="346"/>
      <c r="TW48" s="346"/>
      <c r="TX48" s="346"/>
      <c r="TY48" s="346"/>
      <c r="TZ48" s="346"/>
      <c r="UA48" s="346"/>
      <c r="UB48" s="346"/>
      <c r="UC48" s="346"/>
      <c r="UD48" s="346"/>
      <c r="UE48" s="346"/>
      <c r="UF48" s="346"/>
      <c r="UG48" s="346"/>
      <c r="UH48" s="346"/>
      <c r="UI48" s="346"/>
      <c r="UJ48" s="346"/>
      <c r="UK48" s="346"/>
      <c r="UL48" s="346"/>
      <c r="UM48" s="346"/>
      <c r="UN48" s="346"/>
      <c r="UO48" s="346"/>
      <c r="UP48" s="346"/>
      <c r="UQ48" s="346"/>
      <c r="UR48" s="346"/>
      <c r="US48" s="346"/>
      <c r="UT48" s="346"/>
      <c r="UU48" s="346"/>
      <c r="UV48" s="346"/>
      <c r="UW48" s="346"/>
      <c r="UX48" s="346"/>
      <c r="UY48" s="346"/>
      <c r="UZ48" s="346"/>
      <c r="VA48" s="346"/>
      <c r="VB48" s="346"/>
      <c r="VC48" s="346"/>
      <c r="VD48" s="346"/>
      <c r="VE48" s="346"/>
      <c r="VF48" s="346"/>
      <c r="VG48" s="346"/>
      <c r="VH48" s="346"/>
      <c r="VI48" s="346"/>
      <c r="VJ48" s="346"/>
      <c r="VK48" s="346"/>
      <c r="VL48" s="346"/>
      <c r="VM48" s="346"/>
      <c r="VN48" s="346"/>
      <c r="VO48" s="346"/>
      <c r="VP48" s="346"/>
      <c r="VQ48" s="346"/>
      <c r="VR48" s="346"/>
      <c r="VS48" s="346"/>
      <c r="VT48" s="346"/>
      <c r="VU48" s="346"/>
      <c r="VV48" s="346"/>
      <c r="VW48" s="346"/>
      <c r="VX48" s="346"/>
      <c r="VY48" s="346"/>
      <c r="VZ48" s="346"/>
      <c r="WA48" s="346"/>
      <c r="WB48" s="346"/>
      <c r="WC48" s="346"/>
      <c r="WD48" s="346"/>
      <c r="WE48" s="346"/>
      <c r="WF48" s="346"/>
      <c r="WG48" s="346"/>
      <c r="WH48" s="346"/>
      <c r="WI48" s="346"/>
      <c r="WJ48" s="346"/>
      <c r="WK48" s="346"/>
      <c r="WL48" s="346"/>
      <c r="WM48" s="346"/>
      <c r="WN48" s="346"/>
      <c r="WO48" s="346"/>
      <c r="WP48" s="346"/>
      <c r="WQ48" s="346"/>
      <c r="WR48" s="346"/>
      <c r="WS48" s="346"/>
      <c r="WT48" s="346"/>
      <c r="WU48" s="346"/>
      <c r="WV48" s="346"/>
      <c r="WW48" s="346"/>
      <c r="WX48" s="346"/>
      <c r="WY48" s="346"/>
      <c r="WZ48" s="346"/>
      <c r="XA48" s="346"/>
      <c r="XB48" s="346"/>
      <c r="XC48" s="346"/>
      <c r="XD48" s="346"/>
      <c r="XE48" s="346"/>
      <c r="XF48" s="346"/>
      <c r="XG48" s="346"/>
      <c r="XH48" s="346"/>
      <c r="XI48" s="346"/>
      <c r="XJ48" s="346"/>
      <c r="XK48" s="346"/>
      <c r="XL48" s="346"/>
      <c r="XM48" s="346"/>
      <c r="XN48" s="346"/>
      <c r="XO48" s="346"/>
      <c r="XP48" s="346"/>
      <c r="XQ48" s="346"/>
      <c r="XR48" s="346"/>
      <c r="XS48" s="346"/>
      <c r="XT48" s="346"/>
      <c r="XU48" s="346"/>
      <c r="XV48" s="346"/>
      <c r="XW48" s="346"/>
      <c r="XX48" s="346"/>
      <c r="XY48" s="346"/>
      <c r="XZ48" s="346"/>
      <c r="YA48" s="346"/>
      <c r="YB48" s="346"/>
      <c r="YC48" s="346"/>
      <c r="YD48" s="346"/>
      <c r="YE48" s="346"/>
      <c r="YF48" s="346"/>
      <c r="YG48" s="346"/>
      <c r="YH48" s="346"/>
      <c r="YI48" s="346"/>
      <c r="YJ48" s="346"/>
      <c r="YK48" s="346"/>
      <c r="YL48" s="346"/>
      <c r="YM48" s="346"/>
      <c r="YN48" s="346"/>
      <c r="YO48" s="346"/>
      <c r="YP48" s="346"/>
      <c r="YQ48" s="346"/>
      <c r="YR48" s="346"/>
      <c r="YS48" s="346"/>
      <c r="YT48" s="346"/>
      <c r="YU48" s="346"/>
      <c r="YV48" s="346"/>
      <c r="YW48" s="346"/>
      <c r="YX48" s="346"/>
    </row>
    <row r="49" spans="1:674" s="263" customFormat="1" ht="11.25" customHeight="1" x14ac:dyDescent="0.2">
      <c r="A49" s="407"/>
      <c r="B49" s="349" t="s">
        <v>128</v>
      </c>
      <c r="C49" s="350">
        <v>0.64100000000000001</v>
      </c>
      <c r="D49" s="350">
        <v>0.56000000000000005</v>
      </c>
      <c r="E49" s="350">
        <v>0.58720000000000006</v>
      </c>
      <c r="F49" s="350">
        <v>0.60419999999999996</v>
      </c>
      <c r="G49" s="350">
        <v>0.59689999999999999</v>
      </c>
      <c r="H49" s="350">
        <v>0.55679999999999996</v>
      </c>
      <c r="I49" s="350">
        <v>0.57679999999999998</v>
      </c>
      <c r="J49" s="350">
        <v>0.56510000000000005</v>
      </c>
      <c r="K49" s="350">
        <v>0.53200000000000003</v>
      </c>
      <c r="L49" s="350">
        <v>0.51790000000000003</v>
      </c>
      <c r="M49" s="350">
        <v>0.518096</v>
      </c>
      <c r="N49" s="350">
        <v>0.51982799999999996</v>
      </c>
      <c r="O49" s="350">
        <v>0.51108900000000002</v>
      </c>
      <c r="P49" s="350">
        <v>0.50409899999999996</v>
      </c>
      <c r="Q49" s="350">
        <v>0.51919899999999997</v>
      </c>
      <c r="R49" s="350">
        <v>0.55004799999999998</v>
      </c>
      <c r="S49" s="350">
        <v>0.55906400000000001</v>
      </c>
      <c r="T49" s="350">
        <v>0.54801999999999995</v>
      </c>
      <c r="U49" s="350">
        <v>0.55967800000000001</v>
      </c>
      <c r="V49" s="350">
        <v>0.62683999999999995</v>
      </c>
      <c r="W49" s="350">
        <v>0.55241399999999996</v>
      </c>
      <c r="X49" s="350">
        <v>0.57289199999999996</v>
      </c>
      <c r="Y49" s="350">
        <v>0.61716599999999999</v>
      </c>
      <c r="Z49" s="350">
        <v>0.53547299999999998</v>
      </c>
      <c r="AA49" s="350">
        <v>0.516571</v>
      </c>
      <c r="AB49" s="350">
        <v>0.49950600000000001</v>
      </c>
      <c r="AC49" s="350">
        <v>0.54255600000000004</v>
      </c>
      <c r="AD49" s="350">
        <v>0.451295</v>
      </c>
      <c r="AE49" s="350">
        <v>0.43864599999999998</v>
      </c>
      <c r="AF49" s="350">
        <v>0.40668700000000002</v>
      </c>
      <c r="AG49" s="350"/>
      <c r="AH49" s="350"/>
      <c r="AI49" s="350"/>
      <c r="AJ49" s="350"/>
      <c r="AK49" s="350"/>
      <c r="AL49" s="350"/>
      <c r="AM49" s="350"/>
      <c r="AN49" s="350"/>
      <c r="AO49" s="350"/>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c r="HR49" s="346"/>
      <c r="HS49" s="346"/>
      <c r="HT49" s="346"/>
      <c r="HU49" s="346"/>
      <c r="HV49" s="346"/>
      <c r="HW49" s="346"/>
      <c r="HX49" s="346"/>
      <c r="HY49" s="346"/>
      <c r="HZ49" s="346"/>
      <c r="IA49" s="346"/>
      <c r="IB49" s="346"/>
      <c r="IC49" s="346"/>
      <c r="ID49" s="346"/>
      <c r="IE49" s="346"/>
      <c r="IF49" s="346"/>
      <c r="IG49" s="346"/>
      <c r="IH49" s="346"/>
      <c r="II49" s="346"/>
      <c r="IJ49" s="346"/>
      <c r="IK49" s="346"/>
      <c r="IL49" s="346"/>
      <c r="IM49" s="346"/>
      <c r="IN49" s="346"/>
      <c r="IO49" s="346"/>
      <c r="IP49" s="346"/>
      <c r="IQ49" s="346"/>
      <c r="IR49" s="346"/>
      <c r="IS49" s="346"/>
      <c r="IT49" s="346"/>
      <c r="IU49" s="346"/>
      <c r="IV49" s="346"/>
      <c r="IW49" s="346"/>
      <c r="IX49" s="346"/>
      <c r="IY49" s="346"/>
      <c r="IZ49" s="346"/>
      <c r="JA49" s="346"/>
      <c r="JB49" s="346"/>
      <c r="JC49" s="346"/>
      <c r="JD49" s="346"/>
      <c r="JE49" s="346"/>
      <c r="JF49" s="346"/>
      <c r="JG49" s="346"/>
      <c r="JH49" s="346"/>
      <c r="JI49" s="346"/>
      <c r="JJ49" s="346"/>
      <c r="JK49" s="346"/>
      <c r="JL49" s="346"/>
      <c r="JM49" s="346"/>
      <c r="JN49" s="346"/>
      <c r="JO49" s="346"/>
      <c r="JP49" s="346"/>
      <c r="JQ49" s="346"/>
      <c r="JR49" s="346"/>
      <c r="JS49" s="346"/>
      <c r="JT49" s="346"/>
      <c r="JU49" s="346"/>
      <c r="JV49" s="346"/>
      <c r="JW49" s="346"/>
      <c r="JX49" s="346"/>
      <c r="JY49" s="346"/>
      <c r="JZ49" s="346"/>
      <c r="KA49" s="346"/>
      <c r="KB49" s="346"/>
      <c r="KC49" s="346"/>
      <c r="KD49" s="346"/>
      <c r="KE49" s="346"/>
      <c r="KF49" s="346"/>
      <c r="KG49" s="346"/>
      <c r="KH49" s="346"/>
      <c r="KI49" s="346"/>
      <c r="KJ49" s="346"/>
      <c r="KK49" s="346"/>
      <c r="KL49" s="346"/>
      <c r="KM49" s="346"/>
      <c r="KN49" s="346"/>
      <c r="KO49" s="346"/>
      <c r="KP49" s="346"/>
      <c r="KQ49" s="346"/>
      <c r="KR49" s="346"/>
      <c r="KS49" s="346"/>
      <c r="KT49" s="346"/>
      <c r="KU49" s="346"/>
      <c r="KV49" s="346"/>
      <c r="KW49" s="346"/>
      <c r="KX49" s="346"/>
      <c r="KY49" s="346"/>
      <c r="KZ49" s="346"/>
      <c r="LA49" s="346"/>
      <c r="LB49" s="346"/>
      <c r="LC49" s="346"/>
      <c r="LD49" s="346"/>
      <c r="LE49" s="346"/>
      <c r="LF49" s="346"/>
      <c r="LG49" s="346"/>
      <c r="LH49" s="346"/>
      <c r="LI49" s="346"/>
      <c r="LJ49" s="346"/>
      <c r="LK49" s="346"/>
      <c r="LL49" s="346"/>
      <c r="LM49" s="346"/>
      <c r="LN49" s="346"/>
      <c r="LO49" s="346"/>
      <c r="LP49" s="346"/>
      <c r="LQ49" s="346"/>
      <c r="LR49" s="346"/>
      <c r="LS49" s="346"/>
      <c r="LT49" s="346"/>
      <c r="LU49" s="346"/>
      <c r="LV49" s="346"/>
      <c r="LW49" s="346"/>
      <c r="LX49" s="346"/>
      <c r="LY49" s="346"/>
      <c r="LZ49" s="346"/>
      <c r="MA49" s="346"/>
      <c r="MB49" s="346"/>
      <c r="MC49" s="346"/>
      <c r="MD49" s="346"/>
      <c r="ME49" s="346"/>
      <c r="MF49" s="346"/>
      <c r="MG49" s="346"/>
      <c r="MH49" s="346"/>
      <c r="MI49" s="346"/>
      <c r="MJ49" s="346"/>
      <c r="MK49" s="346"/>
      <c r="ML49" s="346"/>
      <c r="MM49" s="346"/>
      <c r="MN49" s="346"/>
      <c r="MO49" s="346"/>
      <c r="MP49" s="346"/>
      <c r="MQ49" s="346"/>
      <c r="MR49" s="346"/>
      <c r="MS49" s="346"/>
      <c r="MT49" s="346"/>
      <c r="MU49" s="346"/>
      <c r="MV49" s="346"/>
      <c r="MW49" s="346"/>
      <c r="MX49" s="346"/>
      <c r="MY49" s="346"/>
      <c r="MZ49" s="346"/>
      <c r="NA49" s="346"/>
      <c r="NB49" s="346"/>
      <c r="NC49" s="346"/>
      <c r="ND49" s="346"/>
      <c r="NE49" s="346"/>
      <c r="NF49" s="346"/>
      <c r="NG49" s="346"/>
      <c r="NH49" s="346"/>
      <c r="NI49" s="346"/>
      <c r="NJ49" s="346"/>
      <c r="NK49" s="346"/>
      <c r="NL49" s="346"/>
      <c r="NM49" s="346"/>
      <c r="NN49" s="346"/>
      <c r="NO49" s="346"/>
      <c r="NP49" s="346"/>
      <c r="NQ49" s="346"/>
      <c r="NR49" s="346"/>
      <c r="NS49" s="346"/>
      <c r="NT49" s="346"/>
      <c r="NU49" s="346"/>
      <c r="NV49" s="346"/>
      <c r="NW49" s="346"/>
      <c r="NX49" s="346"/>
      <c r="NY49" s="346"/>
      <c r="NZ49" s="346"/>
      <c r="OA49" s="346"/>
      <c r="OB49" s="346"/>
      <c r="OC49" s="346"/>
      <c r="OD49" s="346"/>
      <c r="OE49" s="346"/>
      <c r="OF49" s="346"/>
      <c r="OG49" s="346"/>
      <c r="OH49" s="346"/>
      <c r="OI49" s="346"/>
      <c r="OJ49" s="346"/>
      <c r="OK49" s="346"/>
      <c r="OL49" s="346"/>
      <c r="OM49" s="346"/>
      <c r="ON49" s="346"/>
      <c r="OO49" s="346"/>
      <c r="OP49" s="346"/>
      <c r="OQ49" s="346"/>
      <c r="OR49" s="346"/>
      <c r="OS49" s="346"/>
      <c r="OT49" s="346"/>
      <c r="OU49" s="346"/>
      <c r="OV49" s="346"/>
      <c r="OW49" s="346"/>
      <c r="OX49" s="346"/>
      <c r="OY49" s="346"/>
      <c r="OZ49" s="346"/>
      <c r="PA49" s="346"/>
      <c r="PB49" s="346"/>
      <c r="PC49" s="346"/>
      <c r="PD49" s="346"/>
      <c r="PE49" s="346"/>
      <c r="PF49" s="346"/>
      <c r="PG49" s="346"/>
      <c r="PH49" s="346"/>
      <c r="PI49" s="346"/>
      <c r="PJ49" s="346"/>
      <c r="PK49" s="346"/>
      <c r="PL49" s="346"/>
      <c r="PM49" s="346"/>
      <c r="PN49" s="346"/>
      <c r="PO49" s="346"/>
      <c r="PP49" s="346"/>
      <c r="PQ49" s="346"/>
      <c r="PR49" s="346"/>
      <c r="PS49" s="346"/>
      <c r="PT49" s="346"/>
      <c r="PU49" s="346"/>
      <c r="PV49" s="346"/>
      <c r="PW49" s="346"/>
      <c r="PX49" s="346"/>
      <c r="PY49" s="346"/>
      <c r="PZ49" s="346"/>
      <c r="QA49" s="346"/>
      <c r="QB49" s="346"/>
      <c r="QC49" s="346"/>
      <c r="QD49" s="346"/>
      <c r="QE49" s="346"/>
      <c r="QF49" s="346"/>
      <c r="QG49" s="346"/>
      <c r="QH49" s="346"/>
      <c r="QI49" s="346"/>
      <c r="QJ49" s="346"/>
      <c r="QK49" s="346"/>
      <c r="QL49" s="346"/>
      <c r="QM49" s="346"/>
      <c r="QN49" s="346"/>
      <c r="QO49" s="346"/>
      <c r="QP49" s="346"/>
      <c r="QQ49" s="346"/>
      <c r="QR49" s="346"/>
      <c r="QS49" s="346"/>
      <c r="QT49" s="346"/>
      <c r="QU49" s="346"/>
      <c r="QV49" s="346"/>
      <c r="QW49" s="346"/>
      <c r="QX49" s="346"/>
      <c r="QY49" s="346"/>
      <c r="QZ49" s="346"/>
      <c r="RA49" s="346"/>
      <c r="RB49" s="346"/>
      <c r="RC49" s="346"/>
      <c r="RD49" s="346"/>
      <c r="RE49" s="346"/>
      <c r="RF49" s="346"/>
      <c r="RG49" s="346"/>
      <c r="RH49" s="346"/>
      <c r="RI49" s="346"/>
      <c r="RJ49" s="346"/>
      <c r="RK49" s="346"/>
      <c r="RL49" s="346"/>
      <c r="RM49" s="346"/>
      <c r="RN49" s="346"/>
      <c r="RO49" s="346"/>
      <c r="RP49" s="346"/>
      <c r="RQ49" s="346"/>
      <c r="RR49" s="346"/>
      <c r="RS49" s="346"/>
      <c r="RT49" s="346"/>
      <c r="RU49" s="346"/>
      <c r="RV49" s="346"/>
      <c r="RW49" s="346"/>
      <c r="RX49" s="346"/>
      <c r="RY49" s="346"/>
      <c r="RZ49" s="346"/>
      <c r="SA49" s="346"/>
      <c r="SB49" s="346"/>
      <c r="SC49" s="346"/>
      <c r="SD49" s="346"/>
      <c r="SE49" s="346"/>
      <c r="SF49" s="346"/>
      <c r="SG49" s="346"/>
      <c r="SH49" s="346"/>
      <c r="SI49" s="346"/>
      <c r="SJ49" s="346"/>
      <c r="SK49" s="346"/>
      <c r="SL49" s="346"/>
      <c r="SM49" s="346"/>
      <c r="SN49" s="346"/>
      <c r="SO49" s="346"/>
      <c r="SP49" s="346"/>
      <c r="SQ49" s="346"/>
      <c r="SR49" s="346"/>
      <c r="SS49" s="346"/>
      <c r="ST49" s="346"/>
      <c r="SU49" s="346"/>
      <c r="SV49" s="346"/>
      <c r="SW49" s="346"/>
      <c r="SX49" s="346"/>
      <c r="SY49" s="346"/>
      <c r="SZ49" s="346"/>
      <c r="TA49" s="346"/>
      <c r="TB49" s="346"/>
      <c r="TC49" s="346"/>
      <c r="TD49" s="346"/>
      <c r="TE49" s="346"/>
      <c r="TF49" s="346"/>
      <c r="TG49" s="346"/>
      <c r="TH49" s="346"/>
      <c r="TI49" s="346"/>
      <c r="TJ49" s="346"/>
      <c r="TK49" s="346"/>
      <c r="TL49" s="346"/>
      <c r="TM49" s="346"/>
      <c r="TN49" s="346"/>
      <c r="TO49" s="346"/>
      <c r="TP49" s="346"/>
      <c r="TQ49" s="346"/>
      <c r="TR49" s="346"/>
      <c r="TS49" s="346"/>
      <c r="TT49" s="346"/>
      <c r="TU49" s="346"/>
      <c r="TV49" s="346"/>
      <c r="TW49" s="346"/>
      <c r="TX49" s="346"/>
      <c r="TY49" s="346"/>
      <c r="TZ49" s="346"/>
      <c r="UA49" s="346"/>
      <c r="UB49" s="346"/>
      <c r="UC49" s="346"/>
      <c r="UD49" s="346"/>
      <c r="UE49" s="346"/>
      <c r="UF49" s="346"/>
      <c r="UG49" s="346"/>
      <c r="UH49" s="346"/>
      <c r="UI49" s="346"/>
      <c r="UJ49" s="346"/>
      <c r="UK49" s="346"/>
      <c r="UL49" s="346"/>
      <c r="UM49" s="346"/>
      <c r="UN49" s="346"/>
      <c r="UO49" s="346"/>
      <c r="UP49" s="346"/>
      <c r="UQ49" s="346"/>
      <c r="UR49" s="346"/>
      <c r="US49" s="346"/>
      <c r="UT49" s="346"/>
      <c r="UU49" s="346"/>
      <c r="UV49" s="346"/>
      <c r="UW49" s="346"/>
      <c r="UX49" s="346"/>
      <c r="UY49" s="346"/>
      <c r="UZ49" s="346"/>
      <c r="VA49" s="346"/>
      <c r="VB49" s="346"/>
      <c r="VC49" s="346"/>
      <c r="VD49" s="346"/>
      <c r="VE49" s="346"/>
      <c r="VF49" s="346"/>
      <c r="VG49" s="346"/>
      <c r="VH49" s="346"/>
      <c r="VI49" s="346"/>
      <c r="VJ49" s="346"/>
      <c r="VK49" s="346"/>
      <c r="VL49" s="346"/>
      <c r="VM49" s="346"/>
      <c r="VN49" s="346"/>
      <c r="VO49" s="346"/>
      <c r="VP49" s="346"/>
      <c r="VQ49" s="346"/>
      <c r="VR49" s="346"/>
      <c r="VS49" s="346"/>
      <c r="VT49" s="346"/>
      <c r="VU49" s="346"/>
      <c r="VV49" s="346"/>
      <c r="VW49" s="346"/>
      <c r="VX49" s="346"/>
      <c r="VY49" s="346"/>
      <c r="VZ49" s="346"/>
      <c r="WA49" s="346"/>
      <c r="WB49" s="346"/>
      <c r="WC49" s="346"/>
      <c r="WD49" s="346"/>
      <c r="WE49" s="346"/>
      <c r="WF49" s="346"/>
      <c r="WG49" s="346"/>
      <c r="WH49" s="346"/>
      <c r="WI49" s="346"/>
      <c r="WJ49" s="346"/>
      <c r="WK49" s="346"/>
      <c r="WL49" s="346"/>
      <c r="WM49" s="346"/>
      <c r="WN49" s="346"/>
      <c r="WO49" s="346"/>
      <c r="WP49" s="346"/>
      <c r="WQ49" s="346"/>
      <c r="WR49" s="346"/>
      <c r="WS49" s="346"/>
      <c r="WT49" s="346"/>
      <c r="WU49" s="346"/>
      <c r="WV49" s="346"/>
      <c r="WW49" s="346"/>
      <c r="WX49" s="346"/>
      <c r="WY49" s="346"/>
      <c r="WZ49" s="346"/>
      <c r="XA49" s="346"/>
      <c r="XB49" s="346"/>
      <c r="XC49" s="346"/>
      <c r="XD49" s="346"/>
      <c r="XE49" s="346"/>
      <c r="XF49" s="346"/>
      <c r="XG49" s="346"/>
      <c r="XH49" s="346"/>
      <c r="XI49" s="346"/>
      <c r="XJ49" s="346"/>
      <c r="XK49" s="346"/>
      <c r="XL49" s="346"/>
      <c r="XM49" s="346"/>
      <c r="XN49" s="346"/>
      <c r="XO49" s="346"/>
      <c r="XP49" s="346"/>
      <c r="XQ49" s="346"/>
      <c r="XR49" s="346"/>
      <c r="XS49" s="346"/>
      <c r="XT49" s="346"/>
      <c r="XU49" s="346"/>
      <c r="XV49" s="346"/>
      <c r="XW49" s="346"/>
      <c r="XX49" s="346"/>
      <c r="XY49" s="346"/>
      <c r="XZ49" s="346"/>
      <c r="YA49" s="346"/>
      <c r="YB49" s="346"/>
      <c r="YC49" s="346"/>
      <c r="YD49" s="346"/>
      <c r="YE49" s="346"/>
      <c r="YF49" s="346"/>
      <c r="YG49" s="346"/>
      <c r="YH49" s="346"/>
      <c r="YI49" s="346"/>
      <c r="YJ49" s="346"/>
      <c r="YK49" s="346"/>
      <c r="YL49" s="346"/>
      <c r="YM49" s="346"/>
      <c r="YN49" s="346"/>
      <c r="YO49" s="346"/>
      <c r="YP49" s="346"/>
      <c r="YQ49" s="346"/>
      <c r="YR49" s="346"/>
      <c r="YS49" s="346"/>
      <c r="YT49" s="346"/>
      <c r="YU49" s="346"/>
      <c r="YV49" s="346"/>
      <c r="YW49" s="346"/>
      <c r="YX49" s="346"/>
    </row>
    <row r="50" spans="1:674" s="118" customFormat="1" ht="11.25" customHeight="1" x14ac:dyDescent="0.2">
      <c r="A50" s="407"/>
      <c r="B50" s="349" t="s">
        <v>129</v>
      </c>
      <c r="C50" s="353">
        <v>28.576000000000001</v>
      </c>
      <c r="D50" s="353">
        <v>-78.102999999999994</v>
      </c>
      <c r="E50" s="353">
        <v>74.802999999999997</v>
      </c>
      <c r="F50" s="353">
        <v>-144.1591</v>
      </c>
      <c r="G50" s="353">
        <v>61.314900000000002</v>
      </c>
      <c r="H50" s="353">
        <v>114.9016</v>
      </c>
      <c r="I50" s="353">
        <v>100.2573</v>
      </c>
      <c r="J50" s="353">
        <v>-96.822000000000003</v>
      </c>
      <c r="K50" s="353">
        <v>-31.748699999999999</v>
      </c>
      <c r="L50" s="353">
        <v>-46.8048</v>
      </c>
      <c r="M50" s="353">
        <v>-41.133200000000002</v>
      </c>
      <c r="N50" s="353">
        <v>-20.842700000000001</v>
      </c>
      <c r="O50" s="353">
        <v>-22.4941</v>
      </c>
      <c r="P50" s="353">
        <v>-29.3645</v>
      </c>
      <c r="Q50" s="353">
        <v>-7.8657969999999997</v>
      </c>
      <c r="R50" s="353">
        <v>63.433177999999998</v>
      </c>
      <c r="S50" s="353">
        <v>104.971892</v>
      </c>
      <c r="T50" s="353">
        <v>147.32746299999999</v>
      </c>
      <c r="U50" s="353">
        <v>110.93632599999999</v>
      </c>
      <c r="V50" s="353">
        <v>-56.118882999999997</v>
      </c>
      <c r="W50" s="353">
        <v>-95.673828</v>
      </c>
      <c r="X50" s="353">
        <v>-89.063254999999998</v>
      </c>
      <c r="Y50" s="353">
        <v>-20.417501000000001</v>
      </c>
      <c r="Z50" s="353">
        <v>-12.895583999999999</v>
      </c>
      <c r="AA50" s="353">
        <v>90.114057000000003</v>
      </c>
      <c r="AB50" s="353">
        <v>-66.010158000000004</v>
      </c>
      <c r="AC50" s="353">
        <v>-35.675828000000003</v>
      </c>
      <c r="AD50" s="353">
        <v>-39.764302999999998</v>
      </c>
      <c r="AE50" s="353">
        <v>-21.056266000000001</v>
      </c>
      <c r="AF50" s="353">
        <v>-47.859329000000002</v>
      </c>
      <c r="AG50" s="353"/>
      <c r="AH50" s="353"/>
      <c r="AI50" s="353"/>
      <c r="AJ50" s="353"/>
      <c r="AK50" s="353"/>
      <c r="AL50" s="353"/>
      <c r="AM50" s="353"/>
      <c r="AN50" s="353"/>
      <c r="AO50" s="353"/>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c r="HR50" s="346"/>
      <c r="HS50" s="346"/>
      <c r="HT50" s="346"/>
      <c r="HU50" s="346"/>
      <c r="HV50" s="346"/>
      <c r="HW50" s="346"/>
      <c r="HX50" s="346"/>
      <c r="HY50" s="346"/>
      <c r="HZ50" s="346"/>
      <c r="IA50" s="346"/>
      <c r="IB50" s="346"/>
      <c r="IC50" s="346"/>
      <c r="ID50" s="346"/>
      <c r="IE50" s="346"/>
      <c r="IF50" s="346"/>
      <c r="IG50" s="346"/>
      <c r="IH50" s="346"/>
      <c r="II50" s="346"/>
      <c r="IJ50" s="346"/>
      <c r="IK50" s="346"/>
      <c r="IL50" s="346"/>
      <c r="IM50" s="346"/>
      <c r="IN50" s="346"/>
      <c r="IO50" s="346"/>
      <c r="IP50" s="346"/>
      <c r="IQ50" s="346"/>
      <c r="IR50" s="346"/>
      <c r="IS50" s="346"/>
      <c r="IT50" s="346"/>
      <c r="IU50" s="346"/>
      <c r="IV50" s="346"/>
      <c r="IW50" s="346"/>
      <c r="IX50" s="346"/>
      <c r="IY50" s="346"/>
      <c r="IZ50" s="346"/>
      <c r="JA50" s="346"/>
      <c r="JB50" s="346"/>
      <c r="JC50" s="346"/>
      <c r="JD50" s="346"/>
      <c r="JE50" s="346"/>
      <c r="JF50" s="346"/>
      <c r="JG50" s="346"/>
      <c r="JH50" s="346"/>
      <c r="JI50" s="346"/>
      <c r="JJ50" s="346"/>
      <c r="JK50" s="346"/>
      <c r="JL50" s="346"/>
      <c r="JM50" s="346"/>
      <c r="JN50" s="346"/>
      <c r="JO50" s="346"/>
      <c r="JP50" s="346"/>
      <c r="JQ50" s="346"/>
      <c r="JR50" s="346"/>
      <c r="JS50" s="346"/>
      <c r="JT50" s="346"/>
      <c r="JU50" s="346"/>
      <c r="JV50" s="346"/>
      <c r="JW50" s="346"/>
      <c r="JX50" s="346"/>
      <c r="JY50" s="346"/>
      <c r="JZ50" s="346"/>
      <c r="KA50" s="346"/>
      <c r="KB50" s="346"/>
      <c r="KC50" s="346"/>
      <c r="KD50" s="346"/>
      <c r="KE50" s="346"/>
      <c r="KF50" s="346"/>
      <c r="KG50" s="346"/>
      <c r="KH50" s="346"/>
      <c r="KI50" s="346"/>
      <c r="KJ50" s="346"/>
      <c r="KK50" s="346"/>
      <c r="KL50" s="346"/>
      <c r="KM50" s="346"/>
      <c r="KN50" s="346"/>
      <c r="KO50" s="346"/>
      <c r="KP50" s="346"/>
      <c r="KQ50" s="346"/>
      <c r="KR50" s="346"/>
      <c r="KS50" s="346"/>
      <c r="KT50" s="346"/>
      <c r="KU50" s="346"/>
      <c r="KV50" s="346"/>
      <c r="KW50" s="346"/>
      <c r="KX50" s="346"/>
      <c r="KY50" s="346"/>
      <c r="KZ50" s="346"/>
      <c r="LA50" s="346"/>
      <c r="LB50" s="346"/>
      <c r="LC50" s="346"/>
      <c r="LD50" s="346"/>
      <c r="LE50" s="346"/>
      <c r="LF50" s="346"/>
      <c r="LG50" s="346"/>
      <c r="LH50" s="346"/>
      <c r="LI50" s="346"/>
      <c r="LJ50" s="346"/>
      <c r="LK50" s="346"/>
      <c r="LL50" s="346"/>
      <c r="LM50" s="346"/>
      <c r="LN50" s="346"/>
      <c r="LO50" s="346"/>
      <c r="LP50" s="346"/>
      <c r="LQ50" s="346"/>
      <c r="LR50" s="346"/>
      <c r="LS50" s="346"/>
      <c r="LT50" s="346"/>
      <c r="LU50" s="346"/>
      <c r="LV50" s="346"/>
      <c r="LW50" s="346"/>
      <c r="LX50" s="346"/>
      <c r="LY50" s="346"/>
      <c r="LZ50" s="346"/>
      <c r="MA50" s="346"/>
      <c r="MB50" s="346"/>
      <c r="MC50" s="346"/>
      <c r="MD50" s="346"/>
      <c r="ME50" s="346"/>
      <c r="MF50" s="346"/>
      <c r="MG50" s="346"/>
      <c r="MH50" s="346"/>
      <c r="MI50" s="346"/>
      <c r="MJ50" s="346"/>
      <c r="MK50" s="346"/>
      <c r="ML50" s="346"/>
      <c r="MM50" s="346"/>
      <c r="MN50" s="346"/>
      <c r="MO50" s="346"/>
      <c r="MP50" s="346"/>
      <c r="MQ50" s="346"/>
      <c r="MR50" s="346"/>
      <c r="MS50" s="346"/>
      <c r="MT50" s="346"/>
      <c r="MU50" s="346"/>
      <c r="MV50" s="346"/>
      <c r="MW50" s="346"/>
      <c r="MX50" s="346"/>
      <c r="MY50" s="346"/>
      <c r="MZ50" s="346"/>
      <c r="NA50" s="346"/>
      <c r="NB50" s="346"/>
      <c r="NC50" s="346"/>
      <c r="ND50" s="346"/>
      <c r="NE50" s="346"/>
      <c r="NF50" s="346"/>
      <c r="NG50" s="346"/>
      <c r="NH50" s="346"/>
      <c r="NI50" s="346"/>
      <c r="NJ50" s="346"/>
      <c r="NK50" s="346"/>
      <c r="NL50" s="346"/>
      <c r="NM50" s="346"/>
      <c r="NN50" s="346"/>
      <c r="NO50" s="346"/>
      <c r="NP50" s="346"/>
      <c r="NQ50" s="346"/>
      <c r="NR50" s="346"/>
      <c r="NS50" s="346"/>
      <c r="NT50" s="346"/>
      <c r="NU50" s="346"/>
      <c r="NV50" s="346"/>
      <c r="NW50" s="346"/>
      <c r="NX50" s="346"/>
      <c r="NY50" s="346"/>
      <c r="NZ50" s="346"/>
      <c r="OA50" s="346"/>
      <c r="OB50" s="346"/>
      <c r="OC50" s="346"/>
      <c r="OD50" s="346"/>
      <c r="OE50" s="346"/>
      <c r="OF50" s="346"/>
      <c r="OG50" s="346"/>
      <c r="OH50" s="346"/>
      <c r="OI50" s="346"/>
      <c r="OJ50" s="346"/>
      <c r="OK50" s="346"/>
      <c r="OL50" s="346"/>
      <c r="OM50" s="346"/>
      <c r="ON50" s="346"/>
      <c r="OO50" s="346"/>
      <c r="OP50" s="346"/>
      <c r="OQ50" s="346"/>
      <c r="OR50" s="346"/>
      <c r="OS50" s="346"/>
      <c r="OT50" s="346"/>
      <c r="OU50" s="346"/>
      <c r="OV50" s="346"/>
      <c r="OW50" s="346"/>
      <c r="OX50" s="346"/>
      <c r="OY50" s="346"/>
      <c r="OZ50" s="346"/>
      <c r="PA50" s="346"/>
      <c r="PB50" s="346"/>
      <c r="PC50" s="346"/>
      <c r="PD50" s="346"/>
      <c r="PE50" s="346"/>
      <c r="PF50" s="346"/>
      <c r="PG50" s="346"/>
      <c r="PH50" s="346"/>
      <c r="PI50" s="346"/>
      <c r="PJ50" s="346"/>
      <c r="PK50" s="346"/>
      <c r="PL50" s="346"/>
      <c r="PM50" s="346"/>
      <c r="PN50" s="346"/>
      <c r="PO50" s="346"/>
      <c r="PP50" s="346"/>
      <c r="PQ50" s="346"/>
      <c r="PR50" s="346"/>
      <c r="PS50" s="346"/>
      <c r="PT50" s="346"/>
      <c r="PU50" s="346"/>
      <c r="PV50" s="346"/>
      <c r="PW50" s="346"/>
      <c r="PX50" s="346"/>
      <c r="PY50" s="346"/>
      <c r="PZ50" s="346"/>
      <c r="QA50" s="346"/>
      <c r="QB50" s="346"/>
      <c r="QC50" s="346"/>
      <c r="QD50" s="346"/>
      <c r="QE50" s="346"/>
      <c r="QF50" s="346"/>
      <c r="QG50" s="346"/>
      <c r="QH50" s="346"/>
      <c r="QI50" s="346"/>
      <c r="QJ50" s="346"/>
      <c r="QK50" s="346"/>
      <c r="QL50" s="346"/>
      <c r="QM50" s="346"/>
      <c r="QN50" s="346"/>
      <c r="QO50" s="346"/>
      <c r="QP50" s="346"/>
      <c r="QQ50" s="346"/>
      <c r="QR50" s="346"/>
      <c r="QS50" s="346"/>
      <c r="QT50" s="346"/>
      <c r="QU50" s="346"/>
      <c r="QV50" s="346"/>
      <c r="QW50" s="346"/>
      <c r="QX50" s="346"/>
      <c r="QY50" s="346"/>
      <c r="QZ50" s="346"/>
      <c r="RA50" s="346"/>
      <c r="RB50" s="346"/>
      <c r="RC50" s="346"/>
      <c r="RD50" s="346"/>
      <c r="RE50" s="346"/>
      <c r="RF50" s="346"/>
      <c r="RG50" s="346"/>
      <c r="RH50" s="346"/>
      <c r="RI50" s="346"/>
      <c r="RJ50" s="346"/>
      <c r="RK50" s="346"/>
      <c r="RL50" s="346"/>
      <c r="RM50" s="346"/>
      <c r="RN50" s="346"/>
      <c r="RO50" s="346"/>
      <c r="RP50" s="346"/>
      <c r="RQ50" s="346"/>
      <c r="RR50" s="346"/>
      <c r="RS50" s="346"/>
      <c r="RT50" s="346"/>
      <c r="RU50" s="346"/>
      <c r="RV50" s="346"/>
      <c r="RW50" s="346"/>
      <c r="RX50" s="346"/>
      <c r="RY50" s="346"/>
      <c r="RZ50" s="346"/>
      <c r="SA50" s="346"/>
      <c r="SB50" s="346"/>
      <c r="SC50" s="346"/>
      <c r="SD50" s="346"/>
      <c r="SE50" s="346"/>
      <c r="SF50" s="346"/>
      <c r="SG50" s="346"/>
      <c r="SH50" s="346"/>
      <c r="SI50" s="346"/>
      <c r="SJ50" s="346"/>
      <c r="SK50" s="346"/>
      <c r="SL50" s="346"/>
      <c r="SM50" s="346"/>
      <c r="SN50" s="346"/>
      <c r="SO50" s="346"/>
      <c r="SP50" s="346"/>
      <c r="SQ50" s="346"/>
      <c r="SR50" s="346"/>
      <c r="SS50" s="346"/>
      <c r="ST50" s="346"/>
      <c r="SU50" s="346"/>
      <c r="SV50" s="346"/>
      <c r="SW50" s="346"/>
      <c r="SX50" s="346"/>
      <c r="SY50" s="346"/>
      <c r="SZ50" s="346"/>
      <c r="TA50" s="346"/>
      <c r="TB50" s="346"/>
      <c r="TC50" s="346"/>
      <c r="TD50" s="346"/>
      <c r="TE50" s="346"/>
      <c r="TF50" s="346"/>
      <c r="TG50" s="346"/>
      <c r="TH50" s="346"/>
      <c r="TI50" s="346"/>
      <c r="TJ50" s="346"/>
      <c r="TK50" s="346"/>
      <c r="TL50" s="346"/>
      <c r="TM50" s="346"/>
      <c r="TN50" s="346"/>
      <c r="TO50" s="346"/>
      <c r="TP50" s="346"/>
      <c r="TQ50" s="346"/>
      <c r="TR50" s="346"/>
      <c r="TS50" s="346"/>
      <c r="TT50" s="346"/>
      <c r="TU50" s="346"/>
      <c r="TV50" s="346"/>
      <c r="TW50" s="346"/>
      <c r="TX50" s="346"/>
      <c r="TY50" s="346"/>
      <c r="TZ50" s="346"/>
      <c r="UA50" s="346"/>
      <c r="UB50" s="346"/>
      <c r="UC50" s="346"/>
      <c r="UD50" s="346"/>
      <c r="UE50" s="346"/>
      <c r="UF50" s="346"/>
      <c r="UG50" s="346"/>
      <c r="UH50" s="346"/>
      <c r="UI50" s="346"/>
      <c r="UJ50" s="346"/>
      <c r="UK50" s="346"/>
      <c r="UL50" s="346"/>
      <c r="UM50" s="346"/>
      <c r="UN50" s="346"/>
      <c r="UO50" s="346"/>
      <c r="UP50" s="346"/>
      <c r="UQ50" s="346"/>
      <c r="UR50" s="346"/>
      <c r="US50" s="346"/>
      <c r="UT50" s="346"/>
      <c r="UU50" s="346"/>
      <c r="UV50" s="346"/>
      <c r="UW50" s="346"/>
      <c r="UX50" s="346"/>
      <c r="UY50" s="346"/>
      <c r="UZ50" s="346"/>
      <c r="VA50" s="346"/>
      <c r="VB50" s="346"/>
      <c r="VC50" s="346"/>
      <c r="VD50" s="346"/>
      <c r="VE50" s="346"/>
      <c r="VF50" s="346"/>
      <c r="VG50" s="346"/>
      <c r="VH50" s="346"/>
      <c r="VI50" s="346"/>
      <c r="VJ50" s="346"/>
      <c r="VK50" s="346"/>
      <c r="VL50" s="346"/>
      <c r="VM50" s="346"/>
      <c r="VN50" s="346"/>
      <c r="VO50" s="346"/>
      <c r="VP50" s="346"/>
      <c r="VQ50" s="346"/>
      <c r="VR50" s="346"/>
      <c r="VS50" s="346"/>
      <c r="VT50" s="346"/>
      <c r="VU50" s="346"/>
      <c r="VV50" s="346"/>
      <c r="VW50" s="346"/>
      <c r="VX50" s="346"/>
      <c r="VY50" s="346"/>
      <c r="VZ50" s="346"/>
      <c r="WA50" s="346"/>
      <c r="WB50" s="346"/>
      <c r="WC50" s="346"/>
      <c r="WD50" s="346"/>
      <c r="WE50" s="346"/>
      <c r="WF50" s="346"/>
      <c r="WG50" s="346"/>
      <c r="WH50" s="346"/>
      <c r="WI50" s="346"/>
      <c r="WJ50" s="346"/>
      <c r="WK50" s="346"/>
      <c r="WL50" s="346"/>
      <c r="WM50" s="346"/>
      <c r="WN50" s="346"/>
      <c r="WO50" s="346"/>
      <c r="WP50" s="346"/>
      <c r="WQ50" s="346"/>
      <c r="WR50" s="346"/>
      <c r="WS50" s="346"/>
      <c r="WT50" s="346"/>
      <c r="WU50" s="346"/>
      <c r="WV50" s="346"/>
      <c r="WW50" s="346"/>
      <c r="WX50" s="346"/>
      <c r="WY50" s="346"/>
      <c r="WZ50" s="346"/>
      <c r="XA50" s="346"/>
      <c r="XB50" s="346"/>
      <c r="XC50" s="346"/>
      <c r="XD50" s="346"/>
      <c r="XE50" s="346"/>
      <c r="XF50" s="346"/>
      <c r="XG50" s="346"/>
      <c r="XH50" s="346"/>
      <c r="XI50" s="346"/>
      <c r="XJ50" s="346"/>
      <c r="XK50" s="346"/>
      <c r="XL50" s="346"/>
      <c r="XM50" s="346"/>
      <c r="XN50" s="346"/>
      <c r="XO50" s="346"/>
      <c r="XP50" s="346"/>
      <c r="XQ50" s="346"/>
      <c r="XR50" s="346"/>
      <c r="XS50" s="346"/>
      <c r="XT50" s="346"/>
      <c r="XU50" s="346"/>
      <c r="XV50" s="346"/>
      <c r="XW50" s="346"/>
      <c r="XX50" s="346"/>
      <c r="XY50" s="346"/>
      <c r="XZ50" s="346"/>
      <c r="YA50" s="346"/>
      <c r="YB50" s="346"/>
      <c r="YC50" s="346"/>
      <c r="YD50" s="346"/>
      <c r="YE50" s="346"/>
      <c r="YF50" s="346"/>
      <c r="YG50" s="346"/>
      <c r="YH50" s="346"/>
      <c r="YI50" s="346"/>
      <c r="YJ50" s="346"/>
      <c r="YK50" s="346"/>
      <c r="YL50" s="346"/>
      <c r="YM50" s="346"/>
      <c r="YN50" s="346"/>
      <c r="YO50" s="346"/>
      <c r="YP50" s="346"/>
      <c r="YQ50" s="346"/>
      <c r="YR50" s="346"/>
      <c r="YS50" s="346"/>
      <c r="YT50" s="346"/>
      <c r="YU50" s="346"/>
      <c r="YV50" s="346"/>
      <c r="YW50" s="346"/>
      <c r="YX50" s="346"/>
    </row>
    <row r="51" spans="1:674" s="118" customFormat="1" ht="11.25" customHeight="1" x14ac:dyDescent="0.2">
      <c r="A51" s="408"/>
      <c r="B51" s="354" t="s">
        <v>130</v>
      </c>
      <c r="C51" s="352">
        <v>0.69236000000000009</v>
      </c>
      <c r="D51" s="352">
        <v>0.66272000000000009</v>
      </c>
      <c r="E51" s="352">
        <v>0.70843999999999996</v>
      </c>
      <c r="F51" s="352">
        <v>0.77818200000000004</v>
      </c>
      <c r="G51" s="352">
        <v>0.78197800000000006</v>
      </c>
      <c r="H51" s="352">
        <v>0.70411800000000002</v>
      </c>
      <c r="I51" s="352">
        <v>0.73682199999999998</v>
      </c>
      <c r="J51" s="352">
        <v>0.78051300000000001</v>
      </c>
      <c r="K51" s="352">
        <v>0.788767</v>
      </c>
      <c r="L51" s="352">
        <v>0.75926100000000007</v>
      </c>
      <c r="M51" s="352">
        <v>0.79308699999999999</v>
      </c>
      <c r="N51" s="352">
        <v>0.83239900000000011</v>
      </c>
      <c r="O51" s="352">
        <v>0.80911900000000003</v>
      </c>
      <c r="P51" s="352">
        <v>0.73528800000000005</v>
      </c>
      <c r="Q51" s="352">
        <v>0.79327217000000005</v>
      </c>
      <c r="R51" s="352">
        <v>0.87029714999999996</v>
      </c>
      <c r="S51" s="352">
        <v>0.91596669000000008</v>
      </c>
      <c r="T51" s="352">
        <v>0.89884951000000002</v>
      </c>
      <c r="U51" s="352">
        <v>0.85060129000000007</v>
      </c>
      <c r="V51" s="352">
        <v>0.86828222999999993</v>
      </c>
      <c r="W51" s="352">
        <v>0.86785478999999999</v>
      </c>
      <c r="X51" s="352">
        <v>0.80488412999999992</v>
      </c>
      <c r="Y51" s="352">
        <v>0.80614209000000003</v>
      </c>
      <c r="Z51" s="352">
        <v>0.81971805000000009</v>
      </c>
      <c r="AA51" s="352">
        <v>0.82728435</v>
      </c>
      <c r="AB51" s="352">
        <v>0.77662153</v>
      </c>
      <c r="AC51" s="352">
        <v>0.76818518000000002</v>
      </c>
      <c r="AD51" s="352">
        <v>0.80508725999999997</v>
      </c>
      <c r="AE51" s="352">
        <v>0.72947567000000002</v>
      </c>
      <c r="AF51" s="352">
        <v>0.68605548999999999</v>
      </c>
      <c r="AG51" s="353"/>
      <c r="AH51" s="353"/>
      <c r="AI51" s="353"/>
      <c r="AJ51" s="353"/>
      <c r="AK51" s="353"/>
      <c r="AL51" s="353"/>
      <c r="AM51" s="353"/>
      <c r="AN51" s="353"/>
      <c r="AO51" s="353"/>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c r="HR51" s="346"/>
      <c r="HS51" s="346"/>
      <c r="HT51" s="346"/>
      <c r="HU51" s="346"/>
      <c r="HV51" s="346"/>
      <c r="HW51" s="346"/>
      <c r="HX51" s="346"/>
      <c r="HY51" s="346"/>
      <c r="HZ51" s="346"/>
      <c r="IA51" s="346"/>
      <c r="IB51" s="346"/>
      <c r="IC51" s="346"/>
      <c r="ID51" s="346"/>
      <c r="IE51" s="346"/>
      <c r="IF51" s="346"/>
      <c r="IG51" s="346"/>
      <c r="IH51" s="346"/>
      <c r="II51" s="346"/>
      <c r="IJ51" s="346"/>
      <c r="IK51" s="346"/>
      <c r="IL51" s="346"/>
      <c r="IM51" s="346"/>
      <c r="IN51" s="346"/>
      <c r="IO51" s="346"/>
      <c r="IP51" s="346"/>
      <c r="IQ51" s="346"/>
      <c r="IR51" s="346"/>
      <c r="IS51" s="346"/>
      <c r="IT51" s="346"/>
      <c r="IU51" s="346"/>
      <c r="IV51" s="346"/>
      <c r="IW51" s="346"/>
      <c r="IX51" s="346"/>
      <c r="IY51" s="346"/>
      <c r="IZ51" s="346"/>
      <c r="JA51" s="346"/>
      <c r="JB51" s="346"/>
      <c r="JC51" s="346"/>
      <c r="JD51" s="346"/>
      <c r="JE51" s="346"/>
      <c r="JF51" s="346"/>
      <c r="JG51" s="346"/>
      <c r="JH51" s="346"/>
      <c r="JI51" s="346"/>
      <c r="JJ51" s="346"/>
      <c r="JK51" s="346"/>
      <c r="JL51" s="346"/>
      <c r="JM51" s="346"/>
      <c r="JN51" s="346"/>
      <c r="JO51" s="346"/>
      <c r="JP51" s="346"/>
      <c r="JQ51" s="346"/>
      <c r="JR51" s="346"/>
      <c r="JS51" s="346"/>
      <c r="JT51" s="346"/>
      <c r="JU51" s="346"/>
      <c r="JV51" s="346"/>
      <c r="JW51" s="346"/>
      <c r="JX51" s="346"/>
      <c r="JY51" s="346"/>
      <c r="JZ51" s="346"/>
      <c r="KA51" s="346"/>
      <c r="KB51" s="346"/>
      <c r="KC51" s="346"/>
      <c r="KD51" s="346"/>
      <c r="KE51" s="346"/>
      <c r="KF51" s="346"/>
      <c r="KG51" s="346"/>
      <c r="KH51" s="346"/>
      <c r="KI51" s="346"/>
      <c r="KJ51" s="346"/>
      <c r="KK51" s="346"/>
      <c r="KL51" s="346"/>
      <c r="KM51" s="346"/>
      <c r="KN51" s="346"/>
      <c r="KO51" s="346"/>
      <c r="KP51" s="346"/>
      <c r="KQ51" s="346"/>
      <c r="KR51" s="346"/>
      <c r="KS51" s="346"/>
      <c r="KT51" s="346"/>
      <c r="KU51" s="346"/>
      <c r="KV51" s="346"/>
      <c r="KW51" s="346"/>
      <c r="KX51" s="346"/>
      <c r="KY51" s="346"/>
      <c r="KZ51" s="346"/>
      <c r="LA51" s="346"/>
      <c r="LB51" s="346"/>
      <c r="LC51" s="346"/>
      <c r="LD51" s="346"/>
      <c r="LE51" s="346"/>
      <c r="LF51" s="346"/>
      <c r="LG51" s="346"/>
      <c r="LH51" s="346"/>
      <c r="LI51" s="346"/>
      <c r="LJ51" s="346"/>
      <c r="LK51" s="346"/>
      <c r="LL51" s="346"/>
      <c r="LM51" s="346"/>
      <c r="LN51" s="346"/>
      <c r="LO51" s="346"/>
      <c r="LP51" s="346"/>
      <c r="LQ51" s="346"/>
      <c r="LR51" s="346"/>
      <c r="LS51" s="346"/>
      <c r="LT51" s="346"/>
      <c r="LU51" s="346"/>
      <c r="LV51" s="346"/>
      <c r="LW51" s="346"/>
      <c r="LX51" s="346"/>
      <c r="LY51" s="346"/>
      <c r="LZ51" s="346"/>
      <c r="MA51" s="346"/>
      <c r="MB51" s="346"/>
      <c r="MC51" s="346"/>
      <c r="MD51" s="346"/>
      <c r="ME51" s="346"/>
      <c r="MF51" s="346"/>
      <c r="MG51" s="346"/>
      <c r="MH51" s="346"/>
      <c r="MI51" s="346"/>
      <c r="MJ51" s="346"/>
      <c r="MK51" s="346"/>
      <c r="ML51" s="346"/>
      <c r="MM51" s="346"/>
      <c r="MN51" s="346"/>
      <c r="MO51" s="346"/>
      <c r="MP51" s="346"/>
      <c r="MQ51" s="346"/>
      <c r="MR51" s="346"/>
      <c r="MS51" s="346"/>
      <c r="MT51" s="346"/>
      <c r="MU51" s="346"/>
      <c r="MV51" s="346"/>
      <c r="MW51" s="346"/>
      <c r="MX51" s="346"/>
      <c r="MY51" s="346"/>
      <c r="MZ51" s="346"/>
      <c r="NA51" s="346"/>
      <c r="NB51" s="346"/>
      <c r="NC51" s="346"/>
      <c r="ND51" s="346"/>
      <c r="NE51" s="346"/>
      <c r="NF51" s="346"/>
      <c r="NG51" s="346"/>
      <c r="NH51" s="346"/>
      <c r="NI51" s="346"/>
      <c r="NJ51" s="346"/>
      <c r="NK51" s="346"/>
      <c r="NL51" s="346"/>
      <c r="NM51" s="346"/>
      <c r="NN51" s="346"/>
      <c r="NO51" s="346"/>
      <c r="NP51" s="346"/>
      <c r="NQ51" s="346"/>
      <c r="NR51" s="346"/>
      <c r="NS51" s="346"/>
      <c r="NT51" s="346"/>
      <c r="NU51" s="346"/>
      <c r="NV51" s="346"/>
      <c r="NW51" s="346"/>
      <c r="NX51" s="346"/>
      <c r="NY51" s="346"/>
      <c r="NZ51" s="346"/>
      <c r="OA51" s="346"/>
      <c r="OB51" s="346"/>
      <c r="OC51" s="346"/>
      <c r="OD51" s="346"/>
      <c r="OE51" s="346"/>
      <c r="OF51" s="346"/>
      <c r="OG51" s="346"/>
      <c r="OH51" s="346"/>
      <c r="OI51" s="346"/>
      <c r="OJ51" s="346"/>
      <c r="OK51" s="346"/>
      <c r="OL51" s="346"/>
      <c r="OM51" s="346"/>
      <c r="ON51" s="346"/>
      <c r="OO51" s="346"/>
      <c r="OP51" s="346"/>
      <c r="OQ51" s="346"/>
      <c r="OR51" s="346"/>
      <c r="OS51" s="346"/>
      <c r="OT51" s="346"/>
      <c r="OU51" s="346"/>
      <c r="OV51" s="346"/>
      <c r="OW51" s="346"/>
      <c r="OX51" s="346"/>
      <c r="OY51" s="346"/>
      <c r="OZ51" s="346"/>
      <c r="PA51" s="346"/>
      <c r="PB51" s="346"/>
      <c r="PC51" s="346"/>
      <c r="PD51" s="346"/>
      <c r="PE51" s="346"/>
      <c r="PF51" s="346"/>
      <c r="PG51" s="346"/>
      <c r="PH51" s="346"/>
      <c r="PI51" s="346"/>
      <c r="PJ51" s="346"/>
      <c r="PK51" s="346"/>
      <c r="PL51" s="346"/>
      <c r="PM51" s="346"/>
      <c r="PN51" s="346"/>
      <c r="PO51" s="346"/>
      <c r="PP51" s="346"/>
      <c r="PQ51" s="346"/>
      <c r="PR51" s="346"/>
      <c r="PS51" s="346"/>
      <c r="PT51" s="346"/>
      <c r="PU51" s="346"/>
      <c r="PV51" s="346"/>
      <c r="PW51" s="346"/>
      <c r="PX51" s="346"/>
      <c r="PY51" s="346"/>
      <c r="PZ51" s="346"/>
      <c r="QA51" s="346"/>
      <c r="QB51" s="346"/>
      <c r="QC51" s="346"/>
      <c r="QD51" s="346"/>
      <c r="QE51" s="346"/>
      <c r="QF51" s="346"/>
      <c r="QG51" s="346"/>
      <c r="QH51" s="346"/>
      <c r="QI51" s="346"/>
      <c r="QJ51" s="346"/>
      <c r="QK51" s="346"/>
      <c r="QL51" s="346"/>
      <c r="QM51" s="346"/>
      <c r="QN51" s="346"/>
      <c r="QO51" s="346"/>
      <c r="QP51" s="346"/>
      <c r="QQ51" s="346"/>
      <c r="QR51" s="346"/>
      <c r="QS51" s="346"/>
      <c r="QT51" s="346"/>
      <c r="QU51" s="346"/>
      <c r="QV51" s="346"/>
      <c r="QW51" s="346"/>
      <c r="QX51" s="346"/>
      <c r="QY51" s="346"/>
      <c r="QZ51" s="346"/>
      <c r="RA51" s="346"/>
      <c r="RB51" s="346"/>
      <c r="RC51" s="346"/>
      <c r="RD51" s="346"/>
      <c r="RE51" s="346"/>
      <c r="RF51" s="346"/>
      <c r="RG51" s="346"/>
      <c r="RH51" s="346"/>
      <c r="RI51" s="346"/>
      <c r="RJ51" s="346"/>
      <c r="RK51" s="346"/>
      <c r="RL51" s="346"/>
      <c r="RM51" s="346"/>
      <c r="RN51" s="346"/>
      <c r="RO51" s="346"/>
      <c r="RP51" s="346"/>
      <c r="RQ51" s="346"/>
      <c r="RR51" s="346"/>
      <c r="RS51" s="346"/>
      <c r="RT51" s="346"/>
      <c r="RU51" s="346"/>
      <c r="RV51" s="346"/>
      <c r="RW51" s="346"/>
      <c r="RX51" s="346"/>
      <c r="RY51" s="346"/>
      <c r="RZ51" s="346"/>
      <c r="SA51" s="346"/>
      <c r="SB51" s="346"/>
      <c r="SC51" s="346"/>
      <c r="SD51" s="346"/>
      <c r="SE51" s="346"/>
      <c r="SF51" s="346"/>
      <c r="SG51" s="346"/>
      <c r="SH51" s="346"/>
      <c r="SI51" s="346"/>
      <c r="SJ51" s="346"/>
      <c r="SK51" s="346"/>
      <c r="SL51" s="346"/>
      <c r="SM51" s="346"/>
      <c r="SN51" s="346"/>
      <c r="SO51" s="346"/>
      <c r="SP51" s="346"/>
      <c r="SQ51" s="346"/>
      <c r="SR51" s="346"/>
      <c r="SS51" s="346"/>
      <c r="ST51" s="346"/>
      <c r="SU51" s="346"/>
      <c r="SV51" s="346"/>
      <c r="SW51" s="346"/>
      <c r="SX51" s="346"/>
      <c r="SY51" s="346"/>
      <c r="SZ51" s="346"/>
      <c r="TA51" s="346"/>
      <c r="TB51" s="346"/>
      <c r="TC51" s="346"/>
      <c r="TD51" s="346"/>
      <c r="TE51" s="346"/>
      <c r="TF51" s="346"/>
      <c r="TG51" s="346"/>
      <c r="TH51" s="346"/>
      <c r="TI51" s="346"/>
      <c r="TJ51" s="346"/>
      <c r="TK51" s="346"/>
      <c r="TL51" s="346"/>
      <c r="TM51" s="346"/>
      <c r="TN51" s="346"/>
      <c r="TO51" s="346"/>
      <c r="TP51" s="346"/>
      <c r="TQ51" s="346"/>
      <c r="TR51" s="346"/>
      <c r="TS51" s="346"/>
      <c r="TT51" s="346"/>
      <c r="TU51" s="346"/>
      <c r="TV51" s="346"/>
      <c r="TW51" s="346"/>
      <c r="TX51" s="346"/>
      <c r="TY51" s="346"/>
      <c r="TZ51" s="346"/>
      <c r="UA51" s="346"/>
      <c r="UB51" s="346"/>
      <c r="UC51" s="346"/>
      <c r="UD51" s="346"/>
      <c r="UE51" s="346"/>
      <c r="UF51" s="346"/>
      <c r="UG51" s="346"/>
      <c r="UH51" s="346"/>
      <c r="UI51" s="346"/>
      <c r="UJ51" s="346"/>
      <c r="UK51" s="346"/>
      <c r="UL51" s="346"/>
      <c r="UM51" s="346"/>
      <c r="UN51" s="346"/>
      <c r="UO51" s="346"/>
      <c r="UP51" s="346"/>
      <c r="UQ51" s="346"/>
      <c r="UR51" s="346"/>
      <c r="US51" s="346"/>
      <c r="UT51" s="346"/>
      <c r="UU51" s="346"/>
      <c r="UV51" s="346"/>
      <c r="UW51" s="346"/>
      <c r="UX51" s="346"/>
      <c r="UY51" s="346"/>
      <c r="UZ51" s="346"/>
      <c r="VA51" s="346"/>
      <c r="VB51" s="346"/>
      <c r="VC51" s="346"/>
      <c r="VD51" s="346"/>
      <c r="VE51" s="346"/>
      <c r="VF51" s="346"/>
      <c r="VG51" s="346"/>
      <c r="VH51" s="346"/>
      <c r="VI51" s="346"/>
      <c r="VJ51" s="346"/>
      <c r="VK51" s="346"/>
      <c r="VL51" s="346"/>
      <c r="VM51" s="346"/>
      <c r="VN51" s="346"/>
      <c r="VO51" s="346"/>
      <c r="VP51" s="346"/>
      <c r="VQ51" s="346"/>
      <c r="VR51" s="346"/>
      <c r="VS51" s="346"/>
      <c r="VT51" s="346"/>
      <c r="VU51" s="346"/>
      <c r="VV51" s="346"/>
      <c r="VW51" s="346"/>
      <c r="VX51" s="346"/>
      <c r="VY51" s="346"/>
      <c r="VZ51" s="346"/>
      <c r="WA51" s="346"/>
      <c r="WB51" s="346"/>
      <c r="WC51" s="346"/>
      <c r="WD51" s="346"/>
      <c r="WE51" s="346"/>
      <c r="WF51" s="346"/>
      <c r="WG51" s="346"/>
      <c r="WH51" s="346"/>
      <c r="WI51" s="346"/>
      <c r="WJ51" s="346"/>
      <c r="WK51" s="346"/>
      <c r="WL51" s="346"/>
      <c r="WM51" s="346"/>
      <c r="WN51" s="346"/>
      <c r="WO51" s="346"/>
      <c r="WP51" s="346"/>
      <c r="WQ51" s="346"/>
      <c r="WR51" s="346"/>
      <c r="WS51" s="346"/>
      <c r="WT51" s="346"/>
      <c r="WU51" s="346"/>
      <c r="WV51" s="346"/>
      <c r="WW51" s="346"/>
      <c r="WX51" s="346"/>
      <c r="WY51" s="346"/>
      <c r="WZ51" s="346"/>
      <c r="XA51" s="346"/>
      <c r="XB51" s="346"/>
      <c r="XC51" s="346"/>
      <c r="XD51" s="346"/>
      <c r="XE51" s="346"/>
      <c r="XF51" s="346"/>
      <c r="XG51" s="346"/>
      <c r="XH51" s="346"/>
      <c r="XI51" s="346"/>
      <c r="XJ51" s="346"/>
      <c r="XK51" s="346"/>
      <c r="XL51" s="346"/>
      <c r="XM51" s="346"/>
      <c r="XN51" s="346"/>
      <c r="XO51" s="346"/>
      <c r="XP51" s="346"/>
      <c r="XQ51" s="346"/>
      <c r="XR51" s="346"/>
      <c r="XS51" s="346"/>
      <c r="XT51" s="346"/>
      <c r="XU51" s="346"/>
      <c r="XV51" s="346"/>
      <c r="XW51" s="346"/>
      <c r="XX51" s="346"/>
      <c r="XY51" s="346"/>
      <c r="XZ51" s="346"/>
      <c r="YA51" s="346"/>
      <c r="YB51" s="346"/>
      <c r="YC51" s="346"/>
      <c r="YD51" s="346"/>
      <c r="YE51" s="346"/>
      <c r="YF51" s="346"/>
      <c r="YG51" s="346"/>
      <c r="YH51" s="346"/>
      <c r="YI51" s="346"/>
      <c r="YJ51" s="346"/>
      <c r="YK51" s="346"/>
      <c r="YL51" s="346"/>
      <c r="YM51" s="346"/>
      <c r="YN51" s="346"/>
      <c r="YO51" s="346"/>
      <c r="YP51" s="346"/>
      <c r="YQ51" s="346"/>
      <c r="YR51" s="346"/>
      <c r="YS51" s="346"/>
      <c r="YT51" s="346"/>
      <c r="YU51" s="346"/>
      <c r="YV51" s="346"/>
      <c r="YW51" s="346"/>
      <c r="YX51" s="346"/>
    </row>
    <row r="52" spans="1:674" s="263" customFormat="1" ht="21.5" customHeight="1" x14ac:dyDescent="0.2">
      <c r="A52" s="406" t="s">
        <v>366</v>
      </c>
      <c r="B52" s="347" t="s">
        <v>125</v>
      </c>
      <c r="C52" s="348"/>
      <c r="D52" s="348"/>
      <c r="E52" s="348"/>
      <c r="F52" s="348"/>
      <c r="G52" s="348"/>
      <c r="H52" s="348"/>
      <c r="I52" s="348"/>
      <c r="J52" s="348"/>
      <c r="K52" s="348"/>
      <c r="L52" s="348"/>
      <c r="M52" s="348"/>
      <c r="N52" s="348"/>
      <c r="O52" s="348"/>
      <c r="P52" s="348"/>
      <c r="Q52" s="348"/>
      <c r="R52" s="348"/>
      <c r="S52" s="348"/>
      <c r="T52" s="348"/>
      <c r="U52" s="348"/>
      <c r="V52" s="348">
        <v>5.3783999999999998E-2</v>
      </c>
      <c r="W52" s="348">
        <v>3.8462999999999997E-2</v>
      </c>
      <c r="X52" s="348">
        <v>7.1891999999999998E-2</v>
      </c>
      <c r="Y52" s="348">
        <v>5.5252999999999997E-2</v>
      </c>
      <c r="Z52" s="348">
        <v>7.1259000000000003E-2</v>
      </c>
      <c r="AA52" s="348">
        <v>7.3576000000000003E-2</v>
      </c>
      <c r="AB52" s="348">
        <v>8.5254999999999997E-2</v>
      </c>
      <c r="AC52" s="348">
        <v>9.5671999999999993E-2</v>
      </c>
      <c r="AD52" s="348">
        <v>0.20288400000000001</v>
      </c>
      <c r="AE52" s="348">
        <v>0.19198499999999999</v>
      </c>
      <c r="AF52" s="348">
        <v>0.19742799999999999</v>
      </c>
      <c r="AG52" s="350"/>
      <c r="AH52" s="350"/>
      <c r="AI52" s="350"/>
      <c r="AJ52" s="350"/>
      <c r="AK52" s="350"/>
      <c r="AL52" s="350"/>
      <c r="AM52" s="350"/>
      <c r="AN52" s="350"/>
      <c r="AO52" s="350"/>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c r="HR52" s="346"/>
      <c r="HS52" s="346"/>
      <c r="HT52" s="346"/>
      <c r="HU52" s="346"/>
      <c r="HV52" s="346"/>
      <c r="HW52" s="346"/>
      <c r="HX52" s="346"/>
      <c r="HY52" s="346"/>
      <c r="HZ52" s="346"/>
      <c r="IA52" s="346"/>
      <c r="IB52" s="346"/>
      <c r="IC52" s="346"/>
      <c r="ID52" s="346"/>
      <c r="IE52" s="346"/>
      <c r="IF52" s="346"/>
      <c r="IG52" s="346"/>
      <c r="IH52" s="346"/>
      <c r="II52" s="346"/>
      <c r="IJ52" s="346"/>
      <c r="IK52" s="346"/>
      <c r="IL52" s="346"/>
      <c r="IM52" s="346"/>
      <c r="IN52" s="346"/>
      <c r="IO52" s="346"/>
      <c r="IP52" s="346"/>
      <c r="IQ52" s="346"/>
      <c r="IR52" s="346"/>
      <c r="IS52" s="346"/>
      <c r="IT52" s="346"/>
      <c r="IU52" s="346"/>
      <c r="IV52" s="346"/>
      <c r="IW52" s="346"/>
      <c r="IX52" s="346"/>
      <c r="IY52" s="346"/>
      <c r="IZ52" s="346"/>
      <c r="JA52" s="346"/>
      <c r="JB52" s="346"/>
      <c r="JC52" s="346"/>
      <c r="JD52" s="346"/>
      <c r="JE52" s="346"/>
      <c r="JF52" s="346"/>
      <c r="JG52" s="346"/>
      <c r="JH52" s="346"/>
      <c r="JI52" s="346"/>
      <c r="JJ52" s="346"/>
      <c r="JK52" s="346"/>
      <c r="JL52" s="346"/>
      <c r="JM52" s="346"/>
      <c r="JN52" s="346"/>
      <c r="JO52" s="346"/>
      <c r="JP52" s="346"/>
      <c r="JQ52" s="346"/>
      <c r="JR52" s="346"/>
      <c r="JS52" s="346"/>
      <c r="JT52" s="346"/>
      <c r="JU52" s="346"/>
      <c r="JV52" s="346"/>
      <c r="JW52" s="346"/>
      <c r="JX52" s="346"/>
      <c r="JY52" s="346"/>
      <c r="JZ52" s="346"/>
      <c r="KA52" s="346"/>
      <c r="KB52" s="346"/>
      <c r="KC52" s="346"/>
      <c r="KD52" s="346"/>
      <c r="KE52" s="346"/>
      <c r="KF52" s="346"/>
      <c r="KG52" s="346"/>
      <c r="KH52" s="346"/>
      <c r="KI52" s="346"/>
      <c r="KJ52" s="346"/>
      <c r="KK52" s="346"/>
      <c r="KL52" s="346"/>
      <c r="KM52" s="346"/>
      <c r="KN52" s="346"/>
      <c r="KO52" s="346"/>
      <c r="KP52" s="346"/>
      <c r="KQ52" s="346"/>
      <c r="KR52" s="346"/>
      <c r="KS52" s="346"/>
      <c r="KT52" s="346"/>
      <c r="KU52" s="346"/>
      <c r="KV52" s="346"/>
      <c r="KW52" s="346"/>
      <c r="KX52" s="346"/>
      <c r="KY52" s="346"/>
      <c r="KZ52" s="346"/>
      <c r="LA52" s="346"/>
      <c r="LB52" s="346"/>
      <c r="LC52" s="346"/>
      <c r="LD52" s="346"/>
      <c r="LE52" s="346"/>
      <c r="LF52" s="346"/>
      <c r="LG52" s="346"/>
      <c r="LH52" s="346"/>
      <c r="LI52" s="346"/>
      <c r="LJ52" s="346"/>
      <c r="LK52" s="346"/>
      <c r="LL52" s="346"/>
      <c r="LM52" s="346"/>
      <c r="LN52" s="346"/>
      <c r="LO52" s="346"/>
      <c r="LP52" s="346"/>
      <c r="LQ52" s="346"/>
      <c r="LR52" s="346"/>
      <c r="LS52" s="346"/>
      <c r="LT52" s="346"/>
      <c r="LU52" s="346"/>
      <c r="LV52" s="346"/>
      <c r="LW52" s="346"/>
      <c r="LX52" s="346"/>
      <c r="LY52" s="346"/>
      <c r="LZ52" s="346"/>
      <c r="MA52" s="346"/>
      <c r="MB52" s="346"/>
      <c r="MC52" s="346"/>
      <c r="MD52" s="346"/>
      <c r="ME52" s="346"/>
      <c r="MF52" s="346"/>
      <c r="MG52" s="346"/>
      <c r="MH52" s="346"/>
      <c r="MI52" s="346"/>
      <c r="MJ52" s="346"/>
      <c r="MK52" s="346"/>
      <c r="ML52" s="346"/>
      <c r="MM52" s="346"/>
      <c r="MN52" s="346"/>
      <c r="MO52" s="346"/>
      <c r="MP52" s="346"/>
      <c r="MQ52" s="346"/>
      <c r="MR52" s="346"/>
      <c r="MS52" s="346"/>
      <c r="MT52" s="346"/>
      <c r="MU52" s="346"/>
      <c r="MV52" s="346"/>
      <c r="MW52" s="346"/>
      <c r="MX52" s="346"/>
      <c r="MY52" s="346"/>
      <c r="MZ52" s="346"/>
      <c r="NA52" s="346"/>
      <c r="NB52" s="346"/>
      <c r="NC52" s="346"/>
      <c r="ND52" s="346"/>
      <c r="NE52" s="346"/>
      <c r="NF52" s="346"/>
      <c r="NG52" s="346"/>
      <c r="NH52" s="346"/>
      <c r="NI52" s="346"/>
      <c r="NJ52" s="346"/>
      <c r="NK52" s="346"/>
      <c r="NL52" s="346"/>
      <c r="NM52" s="346"/>
      <c r="NN52" s="346"/>
      <c r="NO52" s="346"/>
      <c r="NP52" s="346"/>
      <c r="NQ52" s="346"/>
      <c r="NR52" s="346"/>
      <c r="NS52" s="346"/>
      <c r="NT52" s="346"/>
      <c r="NU52" s="346"/>
      <c r="NV52" s="346"/>
      <c r="NW52" s="346"/>
      <c r="NX52" s="346"/>
      <c r="NY52" s="346"/>
      <c r="NZ52" s="346"/>
      <c r="OA52" s="346"/>
      <c r="OB52" s="346"/>
      <c r="OC52" s="346"/>
      <c r="OD52" s="346"/>
      <c r="OE52" s="346"/>
      <c r="OF52" s="346"/>
      <c r="OG52" s="346"/>
      <c r="OH52" s="346"/>
      <c r="OI52" s="346"/>
      <c r="OJ52" s="346"/>
      <c r="OK52" s="346"/>
      <c r="OL52" s="346"/>
      <c r="OM52" s="346"/>
      <c r="ON52" s="346"/>
      <c r="OO52" s="346"/>
      <c r="OP52" s="346"/>
      <c r="OQ52" s="346"/>
      <c r="OR52" s="346"/>
      <c r="OS52" s="346"/>
      <c r="OT52" s="346"/>
      <c r="OU52" s="346"/>
      <c r="OV52" s="346"/>
      <c r="OW52" s="346"/>
      <c r="OX52" s="346"/>
      <c r="OY52" s="346"/>
      <c r="OZ52" s="346"/>
      <c r="PA52" s="346"/>
      <c r="PB52" s="346"/>
      <c r="PC52" s="346"/>
      <c r="PD52" s="346"/>
      <c r="PE52" s="346"/>
      <c r="PF52" s="346"/>
      <c r="PG52" s="346"/>
      <c r="PH52" s="346"/>
      <c r="PI52" s="346"/>
      <c r="PJ52" s="346"/>
      <c r="PK52" s="346"/>
      <c r="PL52" s="346"/>
      <c r="PM52" s="346"/>
      <c r="PN52" s="346"/>
      <c r="PO52" s="346"/>
      <c r="PP52" s="346"/>
      <c r="PQ52" s="346"/>
      <c r="PR52" s="346"/>
      <c r="PS52" s="346"/>
      <c r="PT52" s="346"/>
      <c r="PU52" s="346"/>
      <c r="PV52" s="346"/>
      <c r="PW52" s="346"/>
      <c r="PX52" s="346"/>
      <c r="PY52" s="346"/>
      <c r="PZ52" s="346"/>
      <c r="QA52" s="346"/>
      <c r="QB52" s="346"/>
      <c r="QC52" s="346"/>
      <c r="QD52" s="346"/>
      <c r="QE52" s="346"/>
      <c r="QF52" s="346"/>
      <c r="QG52" s="346"/>
      <c r="QH52" s="346"/>
      <c r="QI52" s="346"/>
      <c r="QJ52" s="346"/>
      <c r="QK52" s="346"/>
      <c r="QL52" s="346"/>
      <c r="QM52" s="346"/>
      <c r="QN52" s="346"/>
      <c r="QO52" s="346"/>
      <c r="QP52" s="346"/>
      <c r="QQ52" s="346"/>
      <c r="QR52" s="346"/>
      <c r="QS52" s="346"/>
      <c r="QT52" s="346"/>
      <c r="QU52" s="346"/>
      <c r="QV52" s="346"/>
      <c r="QW52" s="346"/>
      <c r="QX52" s="346"/>
      <c r="QY52" s="346"/>
      <c r="QZ52" s="346"/>
      <c r="RA52" s="346"/>
      <c r="RB52" s="346"/>
      <c r="RC52" s="346"/>
      <c r="RD52" s="346"/>
      <c r="RE52" s="346"/>
      <c r="RF52" s="346"/>
      <c r="RG52" s="346"/>
      <c r="RH52" s="346"/>
      <c r="RI52" s="346"/>
      <c r="RJ52" s="346"/>
      <c r="RK52" s="346"/>
      <c r="RL52" s="346"/>
      <c r="RM52" s="346"/>
      <c r="RN52" s="346"/>
      <c r="RO52" s="346"/>
      <c r="RP52" s="346"/>
      <c r="RQ52" s="346"/>
      <c r="RR52" s="346"/>
      <c r="RS52" s="346"/>
      <c r="RT52" s="346"/>
      <c r="RU52" s="346"/>
      <c r="RV52" s="346"/>
      <c r="RW52" s="346"/>
      <c r="RX52" s="346"/>
      <c r="RY52" s="346"/>
      <c r="RZ52" s="346"/>
      <c r="SA52" s="346"/>
      <c r="SB52" s="346"/>
      <c r="SC52" s="346"/>
      <c r="SD52" s="346"/>
      <c r="SE52" s="346"/>
      <c r="SF52" s="346"/>
      <c r="SG52" s="346"/>
      <c r="SH52" s="346"/>
      <c r="SI52" s="346"/>
      <c r="SJ52" s="346"/>
      <c r="SK52" s="346"/>
      <c r="SL52" s="346"/>
      <c r="SM52" s="346"/>
      <c r="SN52" s="346"/>
      <c r="SO52" s="346"/>
      <c r="SP52" s="346"/>
      <c r="SQ52" s="346"/>
      <c r="SR52" s="346"/>
      <c r="SS52" s="346"/>
      <c r="ST52" s="346"/>
      <c r="SU52" s="346"/>
      <c r="SV52" s="346"/>
      <c r="SW52" s="346"/>
      <c r="SX52" s="346"/>
      <c r="SY52" s="346"/>
      <c r="SZ52" s="346"/>
      <c r="TA52" s="346"/>
      <c r="TB52" s="346"/>
      <c r="TC52" s="346"/>
      <c r="TD52" s="346"/>
      <c r="TE52" s="346"/>
      <c r="TF52" s="346"/>
      <c r="TG52" s="346"/>
      <c r="TH52" s="346"/>
      <c r="TI52" s="346"/>
      <c r="TJ52" s="346"/>
      <c r="TK52" s="346"/>
      <c r="TL52" s="346"/>
      <c r="TM52" s="346"/>
      <c r="TN52" s="346"/>
      <c r="TO52" s="346"/>
      <c r="TP52" s="346"/>
      <c r="TQ52" s="346"/>
      <c r="TR52" s="346"/>
      <c r="TS52" s="346"/>
      <c r="TT52" s="346"/>
      <c r="TU52" s="346"/>
      <c r="TV52" s="346"/>
      <c r="TW52" s="346"/>
      <c r="TX52" s="346"/>
      <c r="TY52" s="346"/>
      <c r="TZ52" s="346"/>
      <c r="UA52" s="346"/>
      <c r="UB52" s="346"/>
      <c r="UC52" s="346"/>
      <c r="UD52" s="346"/>
      <c r="UE52" s="346"/>
      <c r="UF52" s="346"/>
      <c r="UG52" s="346"/>
      <c r="UH52" s="346"/>
      <c r="UI52" s="346"/>
      <c r="UJ52" s="346"/>
      <c r="UK52" s="346"/>
      <c r="UL52" s="346"/>
      <c r="UM52" s="346"/>
      <c r="UN52" s="346"/>
      <c r="UO52" s="346"/>
      <c r="UP52" s="346"/>
      <c r="UQ52" s="346"/>
      <c r="UR52" s="346"/>
      <c r="US52" s="346"/>
      <c r="UT52" s="346"/>
      <c r="UU52" s="346"/>
      <c r="UV52" s="346"/>
      <c r="UW52" s="346"/>
      <c r="UX52" s="346"/>
      <c r="UY52" s="346"/>
      <c r="UZ52" s="346"/>
      <c r="VA52" s="346"/>
      <c r="VB52" s="346"/>
      <c r="VC52" s="346"/>
      <c r="VD52" s="346"/>
      <c r="VE52" s="346"/>
      <c r="VF52" s="346"/>
      <c r="VG52" s="346"/>
      <c r="VH52" s="346"/>
      <c r="VI52" s="346"/>
      <c r="VJ52" s="346"/>
      <c r="VK52" s="346"/>
      <c r="VL52" s="346"/>
      <c r="VM52" s="346"/>
      <c r="VN52" s="346"/>
      <c r="VO52" s="346"/>
      <c r="VP52" s="346"/>
      <c r="VQ52" s="346"/>
      <c r="VR52" s="346"/>
      <c r="VS52" s="346"/>
      <c r="VT52" s="346"/>
      <c r="VU52" s="346"/>
      <c r="VV52" s="346"/>
      <c r="VW52" s="346"/>
      <c r="VX52" s="346"/>
      <c r="VY52" s="346"/>
      <c r="VZ52" s="346"/>
      <c r="WA52" s="346"/>
      <c r="WB52" s="346"/>
      <c r="WC52" s="346"/>
      <c r="WD52" s="346"/>
      <c r="WE52" s="346"/>
      <c r="WF52" s="346"/>
      <c r="WG52" s="346"/>
      <c r="WH52" s="346"/>
      <c r="WI52" s="346"/>
      <c r="WJ52" s="346"/>
      <c r="WK52" s="346"/>
      <c r="WL52" s="346"/>
      <c r="WM52" s="346"/>
      <c r="WN52" s="346"/>
      <c r="WO52" s="346"/>
      <c r="WP52" s="346"/>
      <c r="WQ52" s="346"/>
      <c r="WR52" s="346"/>
      <c r="WS52" s="346"/>
      <c r="WT52" s="346"/>
      <c r="WU52" s="346"/>
      <c r="WV52" s="346"/>
      <c r="WW52" s="346"/>
      <c r="WX52" s="346"/>
      <c r="WY52" s="346"/>
      <c r="WZ52" s="346"/>
      <c r="XA52" s="346"/>
      <c r="XB52" s="346"/>
      <c r="XC52" s="346"/>
      <c r="XD52" s="346"/>
      <c r="XE52" s="346"/>
      <c r="XF52" s="346"/>
      <c r="XG52" s="346"/>
      <c r="XH52" s="346"/>
      <c r="XI52" s="346"/>
      <c r="XJ52" s="346"/>
      <c r="XK52" s="346"/>
      <c r="XL52" s="346"/>
      <c r="XM52" s="346"/>
      <c r="XN52" s="346"/>
      <c r="XO52" s="346"/>
      <c r="XP52" s="346"/>
      <c r="XQ52" s="346"/>
      <c r="XR52" s="346"/>
      <c r="XS52" s="346"/>
      <c r="XT52" s="346"/>
      <c r="XU52" s="346"/>
      <c r="XV52" s="346"/>
      <c r="XW52" s="346"/>
      <c r="XX52" s="346"/>
      <c r="XY52" s="346"/>
      <c r="XZ52" s="346"/>
      <c r="YA52" s="346"/>
      <c r="YB52" s="346"/>
      <c r="YC52" s="346"/>
      <c r="YD52" s="346"/>
      <c r="YE52" s="346"/>
      <c r="YF52" s="346"/>
      <c r="YG52" s="346"/>
      <c r="YH52" s="346"/>
      <c r="YI52" s="346"/>
      <c r="YJ52" s="346"/>
      <c r="YK52" s="346"/>
      <c r="YL52" s="346"/>
      <c r="YM52" s="346"/>
      <c r="YN52" s="346"/>
      <c r="YO52" s="346"/>
      <c r="YP52" s="346"/>
      <c r="YQ52" s="346"/>
      <c r="YR52" s="346"/>
      <c r="YS52" s="346"/>
      <c r="YT52" s="346"/>
      <c r="YU52" s="346"/>
      <c r="YV52" s="346"/>
      <c r="YW52" s="346"/>
      <c r="YX52" s="346"/>
    </row>
    <row r="53" spans="1:674" s="264" customFormat="1" ht="11.25" customHeight="1" x14ac:dyDescent="0.2">
      <c r="A53" s="407"/>
      <c r="B53" s="349" t="s">
        <v>126</v>
      </c>
      <c r="C53" s="350"/>
      <c r="D53" s="350"/>
      <c r="E53" s="350"/>
      <c r="F53" s="350"/>
      <c r="G53" s="350"/>
      <c r="H53" s="350"/>
      <c r="I53" s="350"/>
      <c r="J53" s="350"/>
      <c r="K53" s="350"/>
      <c r="L53" s="350"/>
      <c r="M53" s="350"/>
      <c r="N53" s="350"/>
      <c r="O53" s="350"/>
      <c r="P53" s="350"/>
      <c r="Q53" s="350"/>
      <c r="R53" s="350"/>
      <c r="S53" s="350"/>
      <c r="T53" s="350"/>
      <c r="U53" s="350"/>
      <c r="V53" s="350">
        <v>8.4779999999999994E-3</v>
      </c>
      <c r="W53" s="350">
        <v>6.0169999999999998E-3</v>
      </c>
      <c r="X53" s="350">
        <v>1.1259E-2</v>
      </c>
      <c r="Y53" s="350">
        <v>8.6379999999999998E-3</v>
      </c>
      <c r="Z53" s="350">
        <v>1.0869E-2</v>
      </c>
      <c r="AA53" s="350">
        <v>1.1010000000000001E-2</v>
      </c>
      <c r="AB53" s="350">
        <v>1.2867999999999999E-2</v>
      </c>
      <c r="AC53" s="350">
        <v>1.461E-2</v>
      </c>
      <c r="AD53" s="350">
        <v>3.3354000000000002E-2</v>
      </c>
      <c r="AE53" s="350">
        <v>3.1503000000000003E-2</v>
      </c>
      <c r="AF53" s="350">
        <v>3.2457E-2</v>
      </c>
      <c r="AG53" s="350"/>
      <c r="AH53" s="350"/>
      <c r="AI53" s="350"/>
      <c r="AJ53" s="350"/>
      <c r="AK53" s="350"/>
      <c r="AL53" s="350"/>
      <c r="AM53" s="350"/>
      <c r="AN53" s="350"/>
      <c r="AO53" s="350"/>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c r="EP53" s="355"/>
      <c r="EQ53" s="355"/>
      <c r="ER53" s="355"/>
      <c r="ES53" s="355"/>
      <c r="ET53" s="355"/>
      <c r="EU53" s="355"/>
      <c r="EV53" s="355"/>
      <c r="EW53" s="355"/>
      <c r="EX53" s="355"/>
      <c r="EY53" s="355"/>
      <c r="EZ53" s="355"/>
      <c r="FA53" s="355"/>
      <c r="FB53" s="355"/>
      <c r="FC53" s="355"/>
      <c r="FD53" s="355"/>
      <c r="FE53" s="355"/>
      <c r="FF53" s="355"/>
      <c r="FG53" s="355"/>
      <c r="FH53" s="355"/>
      <c r="FI53" s="355"/>
      <c r="FJ53" s="355"/>
      <c r="FK53" s="355"/>
      <c r="FL53" s="355"/>
      <c r="FM53" s="355"/>
      <c r="FN53" s="355"/>
      <c r="FO53" s="355"/>
      <c r="FP53" s="355"/>
      <c r="FQ53" s="355"/>
      <c r="FR53" s="355"/>
      <c r="FS53" s="355"/>
      <c r="FT53" s="355"/>
      <c r="FU53" s="355"/>
      <c r="FV53" s="355"/>
      <c r="FW53" s="355"/>
      <c r="FX53" s="355"/>
      <c r="FY53" s="355"/>
      <c r="FZ53" s="355"/>
      <c r="GA53" s="355"/>
      <c r="GB53" s="355"/>
      <c r="GC53" s="355"/>
      <c r="GD53" s="355"/>
      <c r="GE53" s="355"/>
      <c r="GF53" s="355"/>
      <c r="GG53" s="355"/>
      <c r="GH53" s="355"/>
      <c r="GI53" s="355"/>
      <c r="GJ53" s="355"/>
      <c r="GK53" s="355"/>
      <c r="GL53" s="355"/>
      <c r="GM53" s="355"/>
      <c r="GN53" s="355"/>
      <c r="GO53" s="355"/>
      <c r="GP53" s="355"/>
      <c r="GQ53" s="355"/>
      <c r="GR53" s="355"/>
      <c r="GS53" s="355"/>
      <c r="GT53" s="355"/>
      <c r="GU53" s="355"/>
      <c r="GV53" s="355"/>
      <c r="GW53" s="355"/>
      <c r="GX53" s="355"/>
      <c r="GY53" s="355"/>
      <c r="GZ53" s="355"/>
      <c r="HA53" s="355"/>
      <c r="HB53" s="355"/>
      <c r="HC53" s="355"/>
      <c r="HD53" s="355"/>
      <c r="HE53" s="355"/>
      <c r="HF53" s="355"/>
      <c r="HG53" s="355"/>
      <c r="HH53" s="355"/>
      <c r="HI53" s="355"/>
      <c r="HJ53" s="355"/>
      <c r="HK53" s="355"/>
      <c r="HL53" s="355"/>
      <c r="HM53" s="355"/>
      <c r="HN53" s="355"/>
      <c r="HO53" s="355"/>
      <c r="HP53" s="355"/>
      <c r="HQ53" s="355"/>
      <c r="HR53" s="355"/>
      <c r="HS53" s="355"/>
      <c r="HT53" s="355"/>
      <c r="HU53" s="355"/>
      <c r="HV53" s="355"/>
      <c r="HW53" s="355"/>
      <c r="HX53" s="355"/>
      <c r="HY53" s="355"/>
      <c r="HZ53" s="355"/>
      <c r="IA53" s="355"/>
      <c r="IB53" s="355"/>
      <c r="IC53" s="355"/>
      <c r="ID53" s="355"/>
      <c r="IE53" s="355"/>
      <c r="IF53" s="355"/>
      <c r="IG53" s="355"/>
      <c r="IH53" s="355"/>
      <c r="II53" s="355"/>
      <c r="IJ53" s="355"/>
      <c r="IK53" s="355"/>
      <c r="IL53" s="355"/>
      <c r="IM53" s="355"/>
      <c r="IN53" s="355"/>
      <c r="IO53" s="355"/>
      <c r="IP53" s="355"/>
      <c r="IQ53" s="355"/>
      <c r="IR53" s="355"/>
      <c r="IS53" s="355"/>
      <c r="IT53" s="355"/>
      <c r="IU53" s="355"/>
      <c r="IV53" s="355"/>
      <c r="IW53" s="355"/>
      <c r="IX53" s="355"/>
      <c r="IY53" s="355"/>
      <c r="IZ53" s="355"/>
      <c r="JA53" s="355"/>
      <c r="JB53" s="355"/>
      <c r="JC53" s="355"/>
      <c r="JD53" s="355"/>
      <c r="JE53" s="355"/>
      <c r="JF53" s="355"/>
      <c r="JG53" s="355"/>
      <c r="JH53" s="355"/>
      <c r="JI53" s="355"/>
      <c r="JJ53" s="355"/>
      <c r="JK53" s="355"/>
      <c r="JL53" s="355"/>
      <c r="JM53" s="355"/>
      <c r="JN53" s="355"/>
      <c r="JO53" s="355"/>
      <c r="JP53" s="355"/>
      <c r="JQ53" s="355"/>
      <c r="JR53" s="355"/>
      <c r="JS53" s="355"/>
      <c r="JT53" s="355"/>
      <c r="JU53" s="355"/>
      <c r="JV53" s="355"/>
      <c r="JW53" s="355"/>
      <c r="JX53" s="355"/>
      <c r="JY53" s="355"/>
      <c r="JZ53" s="355"/>
      <c r="KA53" s="355"/>
      <c r="KB53" s="355"/>
      <c r="KC53" s="355"/>
      <c r="KD53" s="355"/>
      <c r="KE53" s="355"/>
      <c r="KF53" s="355"/>
      <c r="KG53" s="355"/>
      <c r="KH53" s="355"/>
      <c r="KI53" s="355"/>
      <c r="KJ53" s="355"/>
      <c r="KK53" s="355"/>
      <c r="KL53" s="355"/>
      <c r="KM53" s="355"/>
      <c r="KN53" s="355"/>
      <c r="KO53" s="355"/>
      <c r="KP53" s="355"/>
      <c r="KQ53" s="355"/>
      <c r="KR53" s="355"/>
      <c r="KS53" s="355"/>
      <c r="KT53" s="355"/>
      <c r="KU53" s="355"/>
      <c r="KV53" s="355"/>
      <c r="KW53" s="355"/>
      <c r="KX53" s="355"/>
      <c r="KY53" s="355"/>
      <c r="KZ53" s="355"/>
      <c r="LA53" s="355"/>
      <c r="LB53" s="355"/>
      <c r="LC53" s="355"/>
      <c r="LD53" s="355"/>
      <c r="LE53" s="355"/>
      <c r="LF53" s="355"/>
      <c r="LG53" s="355"/>
      <c r="LH53" s="355"/>
      <c r="LI53" s="355"/>
      <c r="LJ53" s="355"/>
      <c r="LK53" s="355"/>
      <c r="LL53" s="355"/>
      <c r="LM53" s="355"/>
      <c r="LN53" s="355"/>
      <c r="LO53" s="355"/>
      <c r="LP53" s="355"/>
      <c r="LQ53" s="355"/>
      <c r="LR53" s="355"/>
      <c r="LS53" s="355"/>
      <c r="LT53" s="355"/>
      <c r="LU53" s="355"/>
      <c r="LV53" s="355"/>
      <c r="LW53" s="355"/>
      <c r="LX53" s="355"/>
      <c r="LY53" s="355"/>
      <c r="LZ53" s="355"/>
      <c r="MA53" s="355"/>
      <c r="MB53" s="355"/>
      <c r="MC53" s="355"/>
      <c r="MD53" s="355"/>
      <c r="ME53" s="355"/>
      <c r="MF53" s="355"/>
      <c r="MG53" s="355"/>
      <c r="MH53" s="355"/>
      <c r="MI53" s="355"/>
      <c r="MJ53" s="355"/>
      <c r="MK53" s="355"/>
      <c r="ML53" s="355"/>
      <c r="MM53" s="355"/>
      <c r="MN53" s="355"/>
      <c r="MO53" s="355"/>
      <c r="MP53" s="355"/>
      <c r="MQ53" s="355"/>
      <c r="MR53" s="355"/>
      <c r="MS53" s="355"/>
      <c r="MT53" s="355"/>
      <c r="MU53" s="355"/>
      <c r="MV53" s="355"/>
      <c r="MW53" s="355"/>
      <c r="MX53" s="355"/>
      <c r="MY53" s="355"/>
      <c r="MZ53" s="355"/>
      <c r="NA53" s="355"/>
      <c r="NB53" s="355"/>
      <c r="NC53" s="355"/>
      <c r="ND53" s="355"/>
      <c r="NE53" s="355"/>
      <c r="NF53" s="355"/>
      <c r="NG53" s="355"/>
      <c r="NH53" s="355"/>
      <c r="NI53" s="355"/>
      <c r="NJ53" s="355"/>
      <c r="NK53" s="355"/>
      <c r="NL53" s="355"/>
      <c r="NM53" s="355"/>
      <c r="NN53" s="355"/>
      <c r="NO53" s="355"/>
      <c r="NP53" s="355"/>
      <c r="NQ53" s="355"/>
      <c r="NR53" s="355"/>
      <c r="NS53" s="355"/>
      <c r="NT53" s="355"/>
      <c r="NU53" s="355"/>
      <c r="NV53" s="355"/>
      <c r="NW53" s="355"/>
      <c r="NX53" s="355"/>
      <c r="NY53" s="355"/>
      <c r="NZ53" s="355"/>
      <c r="OA53" s="355"/>
      <c r="OB53" s="355"/>
      <c r="OC53" s="355"/>
      <c r="OD53" s="355"/>
      <c r="OE53" s="355"/>
      <c r="OF53" s="355"/>
      <c r="OG53" s="355"/>
      <c r="OH53" s="355"/>
      <c r="OI53" s="355"/>
      <c r="OJ53" s="355"/>
      <c r="OK53" s="355"/>
      <c r="OL53" s="355"/>
      <c r="OM53" s="355"/>
      <c r="ON53" s="355"/>
      <c r="OO53" s="355"/>
      <c r="OP53" s="355"/>
      <c r="OQ53" s="355"/>
      <c r="OR53" s="355"/>
      <c r="OS53" s="355"/>
      <c r="OT53" s="355"/>
      <c r="OU53" s="355"/>
      <c r="OV53" s="355"/>
      <c r="OW53" s="355"/>
      <c r="OX53" s="355"/>
      <c r="OY53" s="355"/>
      <c r="OZ53" s="355"/>
      <c r="PA53" s="355"/>
      <c r="PB53" s="355"/>
      <c r="PC53" s="355"/>
      <c r="PD53" s="355"/>
      <c r="PE53" s="355"/>
      <c r="PF53" s="355"/>
      <c r="PG53" s="355"/>
      <c r="PH53" s="355"/>
      <c r="PI53" s="355"/>
      <c r="PJ53" s="355"/>
      <c r="PK53" s="355"/>
      <c r="PL53" s="355"/>
      <c r="PM53" s="355"/>
      <c r="PN53" s="355"/>
      <c r="PO53" s="355"/>
      <c r="PP53" s="355"/>
      <c r="PQ53" s="355"/>
      <c r="PR53" s="355"/>
      <c r="PS53" s="355"/>
      <c r="PT53" s="355"/>
      <c r="PU53" s="355"/>
      <c r="PV53" s="355"/>
      <c r="PW53" s="355"/>
      <c r="PX53" s="355"/>
      <c r="PY53" s="355"/>
      <c r="PZ53" s="355"/>
      <c r="QA53" s="355"/>
      <c r="QB53" s="355"/>
      <c r="QC53" s="355"/>
      <c r="QD53" s="355"/>
      <c r="QE53" s="355"/>
      <c r="QF53" s="355"/>
      <c r="QG53" s="355"/>
      <c r="QH53" s="355"/>
      <c r="QI53" s="355"/>
      <c r="QJ53" s="355"/>
      <c r="QK53" s="355"/>
      <c r="QL53" s="355"/>
      <c r="QM53" s="355"/>
      <c r="QN53" s="355"/>
      <c r="QO53" s="355"/>
      <c r="QP53" s="355"/>
      <c r="QQ53" s="355"/>
      <c r="QR53" s="355"/>
      <c r="QS53" s="355"/>
      <c r="QT53" s="355"/>
      <c r="QU53" s="355"/>
      <c r="QV53" s="355"/>
      <c r="QW53" s="355"/>
      <c r="QX53" s="355"/>
      <c r="QY53" s="355"/>
      <c r="QZ53" s="355"/>
      <c r="RA53" s="355"/>
      <c r="RB53" s="355"/>
      <c r="RC53" s="355"/>
      <c r="RD53" s="355"/>
      <c r="RE53" s="355"/>
      <c r="RF53" s="355"/>
      <c r="RG53" s="355"/>
      <c r="RH53" s="355"/>
      <c r="RI53" s="355"/>
      <c r="RJ53" s="355"/>
      <c r="RK53" s="355"/>
      <c r="RL53" s="355"/>
      <c r="RM53" s="355"/>
      <c r="RN53" s="355"/>
      <c r="RO53" s="355"/>
      <c r="RP53" s="355"/>
      <c r="RQ53" s="355"/>
      <c r="RR53" s="355"/>
      <c r="RS53" s="355"/>
      <c r="RT53" s="355"/>
      <c r="RU53" s="355"/>
      <c r="RV53" s="355"/>
      <c r="RW53" s="355"/>
      <c r="RX53" s="355"/>
      <c r="RY53" s="355"/>
      <c r="RZ53" s="355"/>
      <c r="SA53" s="355"/>
      <c r="SB53" s="355"/>
      <c r="SC53" s="355"/>
      <c r="SD53" s="355"/>
      <c r="SE53" s="355"/>
      <c r="SF53" s="355"/>
      <c r="SG53" s="355"/>
      <c r="SH53" s="355"/>
      <c r="SI53" s="355"/>
      <c r="SJ53" s="355"/>
      <c r="SK53" s="355"/>
      <c r="SL53" s="355"/>
      <c r="SM53" s="355"/>
      <c r="SN53" s="355"/>
      <c r="SO53" s="355"/>
      <c r="SP53" s="355"/>
      <c r="SQ53" s="355"/>
      <c r="SR53" s="355"/>
      <c r="SS53" s="355"/>
      <c r="ST53" s="355"/>
      <c r="SU53" s="355"/>
      <c r="SV53" s="355"/>
      <c r="SW53" s="355"/>
      <c r="SX53" s="355"/>
      <c r="SY53" s="355"/>
      <c r="SZ53" s="355"/>
      <c r="TA53" s="355"/>
      <c r="TB53" s="355"/>
      <c r="TC53" s="355"/>
      <c r="TD53" s="355"/>
      <c r="TE53" s="355"/>
      <c r="TF53" s="355"/>
      <c r="TG53" s="355"/>
      <c r="TH53" s="355"/>
      <c r="TI53" s="355"/>
      <c r="TJ53" s="355"/>
      <c r="TK53" s="355"/>
      <c r="TL53" s="355"/>
      <c r="TM53" s="355"/>
      <c r="TN53" s="355"/>
      <c r="TO53" s="355"/>
      <c r="TP53" s="355"/>
      <c r="TQ53" s="355"/>
      <c r="TR53" s="355"/>
      <c r="TS53" s="355"/>
      <c r="TT53" s="355"/>
      <c r="TU53" s="355"/>
      <c r="TV53" s="355"/>
      <c r="TW53" s="355"/>
      <c r="TX53" s="355"/>
      <c r="TY53" s="355"/>
      <c r="TZ53" s="355"/>
      <c r="UA53" s="355"/>
      <c r="UB53" s="355"/>
      <c r="UC53" s="355"/>
      <c r="UD53" s="355"/>
      <c r="UE53" s="355"/>
      <c r="UF53" s="355"/>
      <c r="UG53" s="355"/>
      <c r="UH53" s="355"/>
      <c r="UI53" s="355"/>
      <c r="UJ53" s="355"/>
      <c r="UK53" s="355"/>
      <c r="UL53" s="355"/>
      <c r="UM53" s="355"/>
      <c r="UN53" s="355"/>
      <c r="UO53" s="355"/>
      <c r="UP53" s="355"/>
      <c r="UQ53" s="355"/>
      <c r="UR53" s="355"/>
      <c r="US53" s="355"/>
      <c r="UT53" s="355"/>
      <c r="UU53" s="355"/>
      <c r="UV53" s="355"/>
      <c r="UW53" s="355"/>
      <c r="UX53" s="355"/>
      <c r="UY53" s="355"/>
      <c r="UZ53" s="355"/>
      <c r="VA53" s="355"/>
      <c r="VB53" s="355"/>
      <c r="VC53" s="355"/>
      <c r="VD53" s="355"/>
      <c r="VE53" s="355"/>
      <c r="VF53" s="355"/>
      <c r="VG53" s="355"/>
      <c r="VH53" s="355"/>
      <c r="VI53" s="355"/>
      <c r="VJ53" s="355"/>
      <c r="VK53" s="355"/>
      <c r="VL53" s="355"/>
      <c r="VM53" s="355"/>
      <c r="VN53" s="355"/>
      <c r="VO53" s="355"/>
      <c r="VP53" s="355"/>
      <c r="VQ53" s="355"/>
      <c r="VR53" s="355"/>
      <c r="VS53" s="355"/>
      <c r="VT53" s="355"/>
      <c r="VU53" s="355"/>
      <c r="VV53" s="355"/>
      <c r="VW53" s="355"/>
      <c r="VX53" s="355"/>
      <c r="VY53" s="355"/>
      <c r="VZ53" s="355"/>
      <c r="WA53" s="355"/>
      <c r="WB53" s="355"/>
      <c r="WC53" s="355"/>
      <c r="WD53" s="355"/>
      <c r="WE53" s="355"/>
      <c r="WF53" s="355"/>
      <c r="WG53" s="355"/>
      <c r="WH53" s="355"/>
      <c r="WI53" s="355"/>
      <c r="WJ53" s="355"/>
      <c r="WK53" s="355"/>
      <c r="WL53" s="355"/>
      <c r="WM53" s="355"/>
      <c r="WN53" s="355"/>
      <c r="WO53" s="355"/>
      <c r="WP53" s="355"/>
      <c r="WQ53" s="355"/>
      <c r="WR53" s="355"/>
      <c r="WS53" s="355"/>
      <c r="WT53" s="355"/>
      <c r="WU53" s="355"/>
      <c r="WV53" s="355"/>
      <c r="WW53" s="355"/>
      <c r="WX53" s="355"/>
      <c r="WY53" s="355"/>
      <c r="WZ53" s="355"/>
      <c r="XA53" s="355"/>
      <c r="XB53" s="355"/>
      <c r="XC53" s="355"/>
      <c r="XD53" s="355"/>
      <c r="XE53" s="355"/>
      <c r="XF53" s="355"/>
      <c r="XG53" s="355"/>
      <c r="XH53" s="355"/>
      <c r="XI53" s="355"/>
      <c r="XJ53" s="355"/>
      <c r="XK53" s="355"/>
      <c r="XL53" s="355"/>
      <c r="XM53" s="355"/>
      <c r="XN53" s="355"/>
      <c r="XO53" s="355"/>
      <c r="XP53" s="355"/>
      <c r="XQ53" s="355"/>
      <c r="XR53" s="355"/>
      <c r="XS53" s="355"/>
      <c r="XT53" s="355"/>
      <c r="XU53" s="355"/>
      <c r="XV53" s="355"/>
      <c r="XW53" s="355"/>
      <c r="XX53" s="355"/>
      <c r="XY53" s="355"/>
      <c r="XZ53" s="355"/>
      <c r="YA53" s="355"/>
      <c r="YB53" s="355"/>
      <c r="YC53" s="355"/>
      <c r="YD53" s="355"/>
      <c r="YE53" s="355"/>
      <c r="YF53" s="355"/>
      <c r="YG53" s="355"/>
      <c r="YH53" s="355"/>
      <c r="YI53" s="355"/>
      <c r="YJ53" s="355"/>
      <c r="YK53" s="355"/>
      <c r="YL53" s="355"/>
      <c r="YM53" s="355"/>
      <c r="YN53" s="355"/>
      <c r="YO53" s="355"/>
      <c r="YP53" s="355"/>
      <c r="YQ53" s="355"/>
      <c r="YR53" s="355"/>
      <c r="YS53" s="355"/>
      <c r="YT53" s="355"/>
      <c r="YU53" s="355"/>
      <c r="YV53" s="355"/>
      <c r="YW53" s="355"/>
      <c r="YX53" s="355"/>
    </row>
    <row r="54" spans="1:674" s="118" customFormat="1" ht="11.25" customHeight="1" x14ac:dyDescent="0.2">
      <c r="A54" s="407"/>
      <c r="B54" s="349" t="s">
        <v>127</v>
      </c>
      <c r="C54" s="351"/>
      <c r="D54" s="351"/>
      <c r="E54" s="351"/>
      <c r="F54" s="351"/>
      <c r="G54" s="351"/>
      <c r="H54" s="351"/>
      <c r="I54" s="351"/>
      <c r="J54" s="351"/>
      <c r="K54" s="351"/>
      <c r="L54" s="351"/>
      <c r="M54" s="351"/>
      <c r="N54" s="351"/>
      <c r="O54" s="351"/>
      <c r="P54" s="351"/>
      <c r="Q54" s="351"/>
      <c r="R54" s="351"/>
      <c r="S54" s="351"/>
      <c r="T54" s="351"/>
      <c r="U54" s="351"/>
      <c r="V54" s="351">
        <v>2.3281E-2</v>
      </c>
      <c r="W54" s="351">
        <v>2.3605000000000001E-2</v>
      </c>
      <c r="X54" s="351">
        <v>2.3834000000000001E-2</v>
      </c>
      <c r="Y54" s="351">
        <v>2.3664999999999999E-2</v>
      </c>
      <c r="Z54" s="351">
        <v>2.3539999999999998E-2</v>
      </c>
      <c r="AA54" s="351">
        <v>2.6553E-2</v>
      </c>
      <c r="AB54" s="351">
        <v>2.8007000000000001E-2</v>
      </c>
      <c r="AC54" s="351">
        <v>2.9975000000000002E-2</v>
      </c>
      <c r="AD54" s="351">
        <v>4.1838E-2</v>
      </c>
      <c r="AE54" s="351">
        <v>4.4117000000000003E-2</v>
      </c>
      <c r="AF54" s="351">
        <v>4.5886000000000003E-2</v>
      </c>
      <c r="AG54" s="350"/>
      <c r="AH54" s="350"/>
      <c r="AI54" s="350"/>
      <c r="AJ54" s="350"/>
      <c r="AK54" s="350"/>
      <c r="AL54" s="350"/>
      <c r="AM54" s="350"/>
      <c r="AN54" s="350"/>
      <c r="AO54" s="350"/>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c r="HR54" s="346"/>
      <c r="HS54" s="346"/>
      <c r="HT54" s="346"/>
      <c r="HU54" s="346"/>
      <c r="HV54" s="346"/>
      <c r="HW54" s="346"/>
      <c r="HX54" s="346"/>
      <c r="HY54" s="346"/>
      <c r="HZ54" s="346"/>
      <c r="IA54" s="346"/>
      <c r="IB54" s="346"/>
      <c r="IC54" s="346"/>
      <c r="ID54" s="346"/>
      <c r="IE54" s="346"/>
      <c r="IF54" s="346"/>
      <c r="IG54" s="346"/>
      <c r="IH54" s="346"/>
      <c r="II54" s="346"/>
      <c r="IJ54" s="346"/>
      <c r="IK54" s="346"/>
      <c r="IL54" s="346"/>
      <c r="IM54" s="346"/>
      <c r="IN54" s="346"/>
      <c r="IO54" s="346"/>
      <c r="IP54" s="346"/>
      <c r="IQ54" s="346"/>
      <c r="IR54" s="346"/>
      <c r="IS54" s="346"/>
      <c r="IT54" s="346"/>
      <c r="IU54" s="346"/>
      <c r="IV54" s="346"/>
      <c r="IW54" s="346"/>
      <c r="IX54" s="346"/>
      <c r="IY54" s="346"/>
      <c r="IZ54" s="346"/>
      <c r="JA54" s="346"/>
      <c r="JB54" s="346"/>
      <c r="JC54" s="346"/>
      <c r="JD54" s="346"/>
      <c r="JE54" s="346"/>
      <c r="JF54" s="346"/>
      <c r="JG54" s="346"/>
      <c r="JH54" s="346"/>
      <c r="JI54" s="346"/>
      <c r="JJ54" s="346"/>
      <c r="JK54" s="346"/>
      <c r="JL54" s="346"/>
      <c r="JM54" s="346"/>
      <c r="JN54" s="346"/>
      <c r="JO54" s="346"/>
      <c r="JP54" s="346"/>
      <c r="JQ54" s="346"/>
      <c r="JR54" s="346"/>
      <c r="JS54" s="346"/>
      <c r="JT54" s="346"/>
      <c r="JU54" s="346"/>
      <c r="JV54" s="346"/>
      <c r="JW54" s="346"/>
      <c r="JX54" s="346"/>
      <c r="JY54" s="346"/>
      <c r="JZ54" s="346"/>
      <c r="KA54" s="346"/>
      <c r="KB54" s="346"/>
      <c r="KC54" s="346"/>
      <c r="KD54" s="346"/>
      <c r="KE54" s="346"/>
      <c r="KF54" s="346"/>
      <c r="KG54" s="346"/>
      <c r="KH54" s="346"/>
      <c r="KI54" s="346"/>
      <c r="KJ54" s="346"/>
      <c r="KK54" s="346"/>
      <c r="KL54" s="346"/>
      <c r="KM54" s="346"/>
      <c r="KN54" s="346"/>
      <c r="KO54" s="346"/>
      <c r="KP54" s="346"/>
      <c r="KQ54" s="346"/>
      <c r="KR54" s="346"/>
      <c r="KS54" s="346"/>
      <c r="KT54" s="346"/>
      <c r="KU54" s="346"/>
      <c r="KV54" s="346"/>
      <c r="KW54" s="346"/>
      <c r="KX54" s="346"/>
      <c r="KY54" s="346"/>
      <c r="KZ54" s="346"/>
      <c r="LA54" s="346"/>
      <c r="LB54" s="346"/>
      <c r="LC54" s="346"/>
      <c r="LD54" s="346"/>
      <c r="LE54" s="346"/>
      <c r="LF54" s="346"/>
      <c r="LG54" s="346"/>
      <c r="LH54" s="346"/>
      <c r="LI54" s="346"/>
      <c r="LJ54" s="346"/>
      <c r="LK54" s="346"/>
      <c r="LL54" s="346"/>
      <c r="LM54" s="346"/>
      <c r="LN54" s="346"/>
      <c r="LO54" s="346"/>
      <c r="LP54" s="346"/>
      <c r="LQ54" s="346"/>
      <c r="LR54" s="346"/>
      <c r="LS54" s="346"/>
      <c r="LT54" s="346"/>
      <c r="LU54" s="346"/>
      <c r="LV54" s="346"/>
      <c r="LW54" s="346"/>
      <c r="LX54" s="346"/>
      <c r="LY54" s="346"/>
      <c r="LZ54" s="346"/>
      <c r="MA54" s="346"/>
      <c r="MB54" s="346"/>
      <c r="MC54" s="346"/>
      <c r="MD54" s="346"/>
      <c r="ME54" s="346"/>
      <c r="MF54" s="346"/>
      <c r="MG54" s="346"/>
      <c r="MH54" s="346"/>
      <c r="MI54" s="346"/>
      <c r="MJ54" s="346"/>
      <c r="MK54" s="346"/>
      <c r="ML54" s="346"/>
      <c r="MM54" s="346"/>
      <c r="MN54" s="346"/>
      <c r="MO54" s="346"/>
      <c r="MP54" s="346"/>
      <c r="MQ54" s="346"/>
      <c r="MR54" s="346"/>
      <c r="MS54" s="346"/>
      <c r="MT54" s="346"/>
      <c r="MU54" s="346"/>
      <c r="MV54" s="346"/>
      <c r="MW54" s="346"/>
      <c r="MX54" s="346"/>
      <c r="MY54" s="346"/>
      <c r="MZ54" s="346"/>
      <c r="NA54" s="346"/>
      <c r="NB54" s="346"/>
      <c r="NC54" s="346"/>
      <c r="ND54" s="346"/>
      <c r="NE54" s="346"/>
      <c r="NF54" s="346"/>
      <c r="NG54" s="346"/>
      <c r="NH54" s="346"/>
      <c r="NI54" s="346"/>
      <c r="NJ54" s="346"/>
      <c r="NK54" s="346"/>
      <c r="NL54" s="346"/>
      <c r="NM54" s="346"/>
      <c r="NN54" s="346"/>
      <c r="NO54" s="346"/>
      <c r="NP54" s="346"/>
      <c r="NQ54" s="346"/>
      <c r="NR54" s="346"/>
      <c r="NS54" s="346"/>
      <c r="NT54" s="346"/>
      <c r="NU54" s="346"/>
      <c r="NV54" s="346"/>
      <c r="NW54" s="346"/>
      <c r="NX54" s="346"/>
      <c r="NY54" s="346"/>
      <c r="NZ54" s="346"/>
      <c r="OA54" s="346"/>
      <c r="OB54" s="346"/>
      <c r="OC54" s="346"/>
      <c r="OD54" s="346"/>
      <c r="OE54" s="346"/>
      <c r="OF54" s="346"/>
      <c r="OG54" s="346"/>
      <c r="OH54" s="346"/>
      <c r="OI54" s="346"/>
      <c r="OJ54" s="346"/>
      <c r="OK54" s="346"/>
      <c r="OL54" s="346"/>
      <c r="OM54" s="346"/>
      <c r="ON54" s="346"/>
      <c r="OO54" s="346"/>
      <c r="OP54" s="346"/>
      <c r="OQ54" s="346"/>
      <c r="OR54" s="346"/>
      <c r="OS54" s="346"/>
      <c r="OT54" s="346"/>
      <c r="OU54" s="346"/>
      <c r="OV54" s="346"/>
      <c r="OW54" s="346"/>
      <c r="OX54" s="346"/>
      <c r="OY54" s="346"/>
      <c r="OZ54" s="346"/>
      <c r="PA54" s="346"/>
      <c r="PB54" s="346"/>
      <c r="PC54" s="346"/>
      <c r="PD54" s="346"/>
      <c r="PE54" s="346"/>
      <c r="PF54" s="346"/>
      <c r="PG54" s="346"/>
      <c r="PH54" s="346"/>
      <c r="PI54" s="346"/>
      <c r="PJ54" s="346"/>
      <c r="PK54" s="346"/>
      <c r="PL54" s="346"/>
      <c r="PM54" s="346"/>
      <c r="PN54" s="346"/>
      <c r="PO54" s="346"/>
      <c r="PP54" s="346"/>
      <c r="PQ54" s="346"/>
      <c r="PR54" s="346"/>
      <c r="PS54" s="346"/>
      <c r="PT54" s="346"/>
      <c r="PU54" s="346"/>
      <c r="PV54" s="346"/>
      <c r="PW54" s="346"/>
      <c r="PX54" s="346"/>
      <c r="PY54" s="346"/>
      <c r="PZ54" s="346"/>
      <c r="QA54" s="346"/>
      <c r="QB54" s="346"/>
      <c r="QC54" s="346"/>
      <c r="QD54" s="346"/>
      <c r="QE54" s="346"/>
      <c r="QF54" s="346"/>
      <c r="QG54" s="346"/>
      <c r="QH54" s="346"/>
      <c r="QI54" s="346"/>
      <c r="QJ54" s="346"/>
      <c r="QK54" s="346"/>
      <c r="QL54" s="346"/>
      <c r="QM54" s="346"/>
      <c r="QN54" s="346"/>
      <c r="QO54" s="346"/>
      <c r="QP54" s="346"/>
      <c r="QQ54" s="346"/>
      <c r="QR54" s="346"/>
      <c r="QS54" s="346"/>
      <c r="QT54" s="346"/>
      <c r="QU54" s="346"/>
      <c r="QV54" s="346"/>
      <c r="QW54" s="346"/>
      <c r="QX54" s="346"/>
      <c r="QY54" s="346"/>
      <c r="QZ54" s="346"/>
      <c r="RA54" s="346"/>
      <c r="RB54" s="346"/>
      <c r="RC54" s="346"/>
      <c r="RD54" s="346"/>
      <c r="RE54" s="346"/>
      <c r="RF54" s="346"/>
      <c r="RG54" s="346"/>
      <c r="RH54" s="346"/>
      <c r="RI54" s="346"/>
      <c r="RJ54" s="346"/>
      <c r="RK54" s="346"/>
      <c r="RL54" s="346"/>
      <c r="RM54" s="346"/>
      <c r="RN54" s="346"/>
      <c r="RO54" s="346"/>
      <c r="RP54" s="346"/>
      <c r="RQ54" s="346"/>
      <c r="RR54" s="346"/>
      <c r="RS54" s="346"/>
      <c r="RT54" s="346"/>
      <c r="RU54" s="346"/>
      <c r="RV54" s="346"/>
      <c r="RW54" s="346"/>
      <c r="RX54" s="346"/>
      <c r="RY54" s="346"/>
      <c r="RZ54" s="346"/>
      <c r="SA54" s="346"/>
      <c r="SB54" s="346"/>
      <c r="SC54" s="346"/>
      <c r="SD54" s="346"/>
      <c r="SE54" s="346"/>
      <c r="SF54" s="346"/>
      <c r="SG54" s="346"/>
      <c r="SH54" s="346"/>
      <c r="SI54" s="346"/>
      <c r="SJ54" s="346"/>
      <c r="SK54" s="346"/>
      <c r="SL54" s="346"/>
      <c r="SM54" s="346"/>
      <c r="SN54" s="346"/>
      <c r="SO54" s="346"/>
      <c r="SP54" s="346"/>
      <c r="SQ54" s="346"/>
      <c r="SR54" s="346"/>
      <c r="SS54" s="346"/>
      <c r="ST54" s="346"/>
      <c r="SU54" s="346"/>
      <c r="SV54" s="346"/>
      <c r="SW54" s="346"/>
      <c r="SX54" s="346"/>
      <c r="SY54" s="346"/>
      <c r="SZ54" s="346"/>
      <c r="TA54" s="346"/>
      <c r="TB54" s="346"/>
      <c r="TC54" s="346"/>
      <c r="TD54" s="346"/>
      <c r="TE54" s="346"/>
      <c r="TF54" s="346"/>
      <c r="TG54" s="346"/>
      <c r="TH54" s="346"/>
      <c r="TI54" s="346"/>
      <c r="TJ54" s="346"/>
      <c r="TK54" s="346"/>
      <c r="TL54" s="346"/>
      <c r="TM54" s="346"/>
      <c r="TN54" s="346"/>
      <c r="TO54" s="346"/>
      <c r="TP54" s="346"/>
      <c r="TQ54" s="346"/>
      <c r="TR54" s="346"/>
      <c r="TS54" s="346"/>
      <c r="TT54" s="346"/>
      <c r="TU54" s="346"/>
      <c r="TV54" s="346"/>
      <c r="TW54" s="346"/>
      <c r="TX54" s="346"/>
      <c r="TY54" s="346"/>
      <c r="TZ54" s="346"/>
      <c r="UA54" s="346"/>
      <c r="UB54" s="346"/>
      <c r="UC54" s="346"/>
      <c r="UD54" s="346"/>
      <c r="UE54" s="346"/>
      <c r="UF54" s="346"/>
      <c r="UG54" s="346"/>
      <c r="UH54" s="346"/>
      <c r="UI54" s="346"/>
      <c r="UJ54" s="346"/>
      <c r="UK54" s="346"/>
      <c r="UL54" s="346"/>
      <c r="UM54" s="346"/>
      <c r="UN54" s="346"/>
      <c r="UO54" s="346"/>
      <c r="UP54" s="346"/>
      <c r="UQ54" s="346"/>
      <c r="UR54" s="346"/>
      <c r="US54" s="346"/>
      <c r="UT54" s="346"/>
      <c r="UU54" s="346"/>
      <c r="UV54" s="346"/>
      <c r="UW54" s="346"/>
      <c r="UX54" s="346"/>
      <c r="UY54" s="346"/>
      <c r="UZ54" s="346"/>
      <c r="VA54" s="346"/>
      <c r="VB54" s="346"/>
      <c r="VC54" s="346"/>
      <c r="VD54" s="346"/>
      <c r="VE54" s="346"/>
      <c r="VF54" s="346"/>
      <c r="VG54" s="346"/>
      <c r="VH54" s="346"/>
      <c r="VI54" s="346"/>
      <c r="VJ54" s="346"/>
      <c r="VK54" s="346"/>
      <c r="VL54" s="346"/>
      <c r="VM54" s="346"/>
      <c r="VN54" s="346"/>
      <c r="VO54" s="346"/>
      <c r="VP54" s="346"/>
      <c r="VQ54" s="346"/>
      <c r="VR54" s="346"/>
      <c r="VS54" s="346"/>
      <c r="VT54" s="346"/>
      <c r="VU54" s="346"/>
      <c r="VV54" s="346"/>
      <c r="VW54" s="346"/>
      <c r="VX54" s="346"/>
      <c r="VY54" s="346"/>
      <c r="VZ54" s="346"/>
      <c r="WA54" s="346"/>
      <c r="WB54" s="346"/>
      <c r="WC54" s="346"/>
      <c r="WD54" s="346"/>
      <c r="WE54" s="346"/>
      <c r="WF54" s="346"/>
      <c r="WG54" s="346"/>
      <c r="WH54" s="346"/>
      <c r="WI54" s="346"/>
      <c r="WJ54" s="346"/>
      <c r="WK54" s="346"/>
      <c r="WL54" s="346"/>
      <c r="WM54" s="346"/>
      <c r="WN54" s="346"/>
      <c r="WO54" s="346"/>
      <c r="WP54" s="346"/>
      <c r="WQ54" s="346"/>
      <c r="WR54" s="346"/>
      <c r="WS54" s="346"/>
      <c r="WT54" s="346"/>
      <c r="WU54" s="346"/>
      <c r="WV54" s="346"/>
      <c r="WW54" s="346"/>
      <c r="WX54" s="346"/>
      <c r="WY54" s="346"/>
      <c r="WZ54" s="346"/>
      <c r="XA54" s="346"/>
      <c r="XB54" s="346"/>
      <c r="XC54" s="346"/>
      <c r="XD54" s="346"/>
      <c r="XE54" s="346"/>
      <c r="XF54" s="346"/>
      <c r="XG54" s="346"/>
      <c r="XH54" s="346"/>
      <c r="XI54" s="346"/>
      <c r="XJ54" s="346"/>
      <c r="XK54" s="346"/>
      <c r="XL54" s="346"/>
      <c r="XM54" s="346"/>
      <c r="XN54" s="346"/>
      <c r="XO54" s="346"/>
      <c r="XP54" s="346"/>
      <c r="XQ54" s="346"/>
      <c r="XR54" s="346"/>
      <c r="XS54" s="346"/>
      <c r="XT54" s="346"/>
      <c r="XU54" s="346"/>
      <c r="XV54" s="346"/>
      <c r="XW54" s="346"/>
      <c r="XX54" s="346"/>
      <c r="XY54" s="346"/>
      <c r="XZ54" s="346"/>
      <c r="YA54" s="346"/>
      <c r="YB54" s="346"/>
      <c r="YC54" s="346"/>
      <c r="YD54" s="346"/>
      <c r="YE54" s="346"/>
      <c r="YF54" s="346"/>
      <c r="YG54" s="346"/>
      <c r="YH54" s="346"/>
      <c r="YI54" s="346"/>
      <c r="YJ54" s="346"/>
      <c r="YK54" s="346"/>
      <c r="YL54" s="346"/>
      <c r="YM54" s="346"/>
      <c r="YN54" s="346"/>
      <c r="YO54" s="346"/>
      <c r="YP54" s="346"/>
      <c r="YQ54" s="346"/>
      <c r="YR54" s="346"/>
      <c r="YS54" s="346"/>
      <c r="YT54" s="346"/>
      <c r="YU54" s="346"/>
      <c r="YV54" s="346"/>
      <c r="YW54" s="346"/>
      <c r="YX54" s="346"/>
    </row>
    <row r="55" spans="1:674" s="263" customFormat="1" ht="11.25" customHeight="1" x14ac:dyDescent="0.2">
      <c r="A55" s="407"/>
      <c r="B55" s="349" t="s">
        <v>128</v>
      </c>
      <c r="C55" s="350"/>
      <c r="D55" s="350"/>
      <c r="E55" s="350"/>
      <c r="F55" s="350"/>
      <c r="G55" s="350"/>
      <c r="H55" s="350"/>
      <c r="I55" s="350"/>
      <c r="J55" s="350"/>
      <c r="K55" s="350"/>
      <c r="L55" s="350"/>
      <c r="M55" s="350"/>
      <c r="N55" s="350"/>
      <c r="O55" s="350"/>
      <c r="P55" s="350"/>
      <c r="Q55" s="350"/>
      <c r="R55" s="350"/>
      <c r="S55" s="350"/>
      <c r="T55" s="350"/>
      <c r="U55" s="350"/>
      <c r="V55" s="350">
        <v>0.69343600000000005</v>
      </c>
      <c r="W55" s="350">
        <v>0.70094500000000004</v>
      </c>
      <c r="X55" s="350">
        <v>0.69116500000000003</v>
      </c>
      <c r="Y55" s="350">
        <v>0.68370399999999998</v>
      </c>
      <c r="Z55" s="350">
        <v>0.66082099999999999</v>
      </c>
      <c r="AA55" s="350">
        <v>0.649308</v>
      </c>
      <c r="AB55" s="350">
        <v>0.60527399999999998</v>
      </c>
      <c r="AC55" s="350">
        <v>0.56634499999999999</v>
      </c>
      <c r="AD55" s="350">
        <v>0.41552699999999998</v>
      </c>
      <c r="AE55" s="350">
        <v>0.41503499999999999</v>
      </c>
      <c r="AF55" s="350">
        <v>0.40282200000000001</v>
      </c>
      <c r="AG55" s="350"/>
      <c r="AH55" s="350"/>
      <c r="AI55" s="350"/>
      <c r="AJ55" s="350"/>
      <c r="AK55" s="350"/>
      <c r="AL55" s="350"/>
      <c r="AM55" s="350"/>
      <c r="AN55" s="350"/>
      <c r="AO55" s="350"/>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c r="HQ55" s="346"/>
      <c r="HR55" s="346"/>
      <c r="HS55" s="346"/>
      <c r="HT55" s="346"/>
      <c r="HU55" s="346"/>
      <c r="HV55" s="346"/>
      <c r="HW55" s="346"/>
      <c r="HX55" s="346"/>
      <c r="HY55" s="346"/>
      <c r="HZ55" s="346"/>
      <c r="IA55" s="346"/>
      <c r="IB55" s="346"/>
      <c r="IC55" s="346"/>
      <c r="ID55" s="346"/>
      <c r="IE55" s="346"/>
      <c r="IF55" s="346"/>
      <c r="IG55" s="346"/>
      <c r="IH55" s="346"/>
      <c r="II55" s="346"/>
      <c r="IJ55" s="346"/>
      <c r="IK55" s="346"/>
      <c r="IL55" s="346"/>
      <c r="IM55" s="346"/>
      <c r="IN55" s="346"/>
      <c r="IO55" s="346"/>
      <c r="IP55" s="346"/>
      <c r="IQ55" s="346"/>
      <c r="IR55" s="346"/>
      <c r="IS55" s="346"/>
      <c r="IT55" s="346"/>
      <c r="IU55" s="346"/>
      <c r="IV55" s="346"/>
      <c r="IW55" s="346"/>
      <c r="IX55" s="346"/>
      <c r="IY55" s="346"/>
      <c r="IZ55" s="346"/>
      <c r="JA55" s="346"/>
      <c r="JB55" s="346"/>
      <c r="JC55" s="346"/>
      <c r="JD55" s="346"/>
      <c r="JE55" s="346"/>
      <c r="JF55" s="346"/>
      <c r="JG55" s="346"/>
      <c r="JH55" s="346"/>
      <c r="JI55" s="346"/>
      <c r="JJ55" s="346"/>
      <c r="JK55" s="346"/>
      <c r="JL55" s="346"/>
      <c r="JM55" s="346"/>
      <c r="JN55" s="346"/>
      <c r="JO55" s="346"/>
      <c r="JP55" s="346"/>
      <c r="JQ55" s="346"/>
      <c r="JR55" s="346"/>
      <c r="JS55" s="346"/>
      <c r="JT55" s="346"/>
      <c r="JU55" s="346"/>
      <c r="JV55" s="346"/>
      <c r="JW55" s="346"/>
      <c r="JX55" s="346"/>
      <c r="JY55" s="346"/>
      <c r="JZ55" s="346"/>
      <c r="KA55" s="346"/>
      <c r="KB55" s="346"/>
      <c r="KC55" s="346"/>
      <c r="KD55" s="346"/>
      <c r="KE55" s="346"/>
      <c r="KF55" s="346"/>
      <c r="KG55" s="346"/>
      <c r="KH55" s="346"/>
      <c r="KI55" s="346"/>
      <c r="KJ55" s="346"/>
      <c r="KK55" s="346"/>
      <c r="KL55" s="346"/>
      <c r="KM55" s="346"/>
      <c r="KN55" s="346"/>
      <c r="KO55" s="346"/>
      <c r="KP55" s="346"/>
      <c r="KQ55" s="346"/>
      <c r="KR55" s="346"/>
      <c r="KS55" s="346"/>
      <c r="KT55" s="346"/>
      <c r="KU55" s="346"/>
      <c r="KV55" s="346"/>
      <c r="KW55" s="346"/>
      <c r="KX55" s="346"/>
      <c r="KY55" s="346"/>
      <c r="KZ55" s="346"/>
      <c r="LA55" s="346"/>
      <c r="LB55" s="346"/>
      <c r="LC55" s="346"/>
      <c r="LD55" s="346"/>
      <c r="LE55" s="346"/>
      <c r="LF55" s="346"/>
      <c r="LG55" s="346"/>
      <c r="LH55" s="346"/>
      <c r="LI55" s="346"/>
      <c r="LJ55" s="346"/>
      <c r="LK55" s="346"/>
      <c r="LL55" s="346"/>
      <c r="LM55" s="346"/>
      <c r="LN55" s="346"/>
      <c r="LO55" s="346"/>
      <c r="LP55" s="346"/>
      <c r="LQ55" s="346"/>
      <c r="LR55" s="346"/>
      <c r="LS55" s="346"/>
      <c r="LT55" s="346"/>
      <c r="LU55" s="346"/>
      <c r="LV55" s="346"/>
      <c r="LW55" s="346"/>
      <c r="LX55" s="346"/>
      <c r="LY55" s="346"/>
      <c r="LZ55" s="346"/>
      <c r="MA55" s="346"/>
      <c r="MB55" s="346"/>
      <c r="MC55" s="346"/>
      <c r="MD55" s="346"/>
      <c r="ME55" s="346"/>
      <c r="MF55" s="346"/>
      <c r="MG55" s="346"/>
      <c r="MH55" s="346"/>
      <c r="MI55" s="346"/>
      <c r="MJ55" s="346"/>
      <c r="MK55" s="346"/>
      <c r="ML55" s="346"/>
      <c r="MM55" s="346"/>
      <c r="MN55" s="346"/>
      <c r="MO55" s="346"/>
      <c r="MP55" s="346"/>
      <c r="MQ55" s="346"/>
      <c r="MR55" s="346"/>
      <c r="MS55" s="346"/>
      <c r="MT55" s="346"/>
      <c r="MU55" s="346"/>
      <c r="MV55" s="346"/>
      <c r="MW55" s="346"/>
      <c r="MX55" s="346"/>
      <c r="MY55" s="346"/>
      <c r="MZ55" s="346"/>
      <c r="NA55" s="346"/>
      <c r="NB55" s="346"/>
      <c r="NC55" s="346"/>
      <c r="ND55" s="346"/>
      <c r="NE55" s="346"/>
      <c r="NF55" s="346"/>
      <c r="NG55" s="346"/>
      <c r="NH55" s="346"/>
      <c r="NI55" s="346"/>
      <c r="NJ55" s="346"/>
      <c r="NK55" s="346"/>
      <c r="NL55" s="346"/>
      <c r="NM55" s="346"/>
      <c r="NN55" s="346"/>
      <c r="NO55" s="346"/>
      <c r="NP55" s="346"/>
      <c r="NQ55" s="346"/>
      <c r="NR55" s="346"/>
      <c r="NS55" s="346"/>
      <c r="NT55" s="346"/>
      <c r="NU55" s="346"/>
      <c r="NV55" s="346"/>
      <c r="NW55" s="346"/>
      <c r="NX55" s="346"/>
      <c r="NY55" s="346"/>
      <c r="NZ55" s="346"/>
      <c r="OA55" s="346"/>
      <c r="OB55" s="346"/>
      <c r="OC55" s="346"/>
      <c r="OD55" s="346"/>
      <c r="OE55" s="346"/>
      <c r="OF55" s="346"/>
      <c r="OG55" s="346"/>
      <c r="OH55" s="346"/>
      <c r="OI55" s="346"/>
      <c r="OJ55" s="346"/>
      <c r="OK55" s="346"/>
      <c r="OL55" s="346"/>
      <c r="OM55" s="346"/>
      <c r="ON55" s="346"/>
      <c r="OO55" s="346"/>
      <c r="OP55" s="346"/>
      <c r="OQ55" s="346"/>
      <c r="OR55" s="346"/>
      <c r="OS55" s="346"/>
      <c r="OT55" s="346"/>
      <c r="OU55" s="346"/>
      <c r="OV55" s="346"/>
      <c r="OW55" s="346"/>
      <c r="OX55" s="346"/>
      <c r="OY55" s="346"/>
      <c r="OZ55" s="346"/>
      <c r="PA55" s="346"/>
      <c r="PB55" s="346"/>
      <c r="PC55" s="346"/>
      <c r="PD55" s="346"/>
      <c r="PE55" s="346"/>
      <c r="PF55" s="346"/>
      <c r="PG55" s="346"/>
      <c r="PH55" s="346"/>
      <c r="PI55" s="346"/>
      <c r="PJ55" s="346"/>
      <c r="PK55" s="346"/>
      <c r="PL55" s="346"/>
      <c r="PM55" s="346"/>
      <c r="PN55" s="346"/>
      <c r="PO55" s="346"/>
      <c r="PP55" s="346"/>
      <c r="PQ55" s="346"/>
      <c r="PR55" s="346"/>
      <c r="PS55" s="346"/>
      <c r="PT55" s="346"/>
      <c r="PU55" s="346"/>
      <c r="PV55" s="346"/>
      <c r="PW55" s="346"/>
      <c r="PX55" s="346"/>
      <c r="PY55" s="346"/>
      <c r="PZ55" s="346"/>
      <c r="QA55" s="346"/>
      <c r="QB55" s="346"/>
      <c r="QC55" s="346"/>
      <c r="QD55" s="346"/>
      <c r="QE55" s="346"/>
      <c r="QF55" s="346"/>
      <c r="QG55" s="346"/>
      <c r="QH55" s="346"/>
      <c r="QI55" s="346"/>
      <c r="QJ55" s="346"/>
      <c r="QK55" s="346"/>
      <c r="QL55" s="346"/>
      <c r="QM55" s="346"/>
      <c r="QN55" s="346"/>
      <c r="QO55" s="346"/>
      <c r="QP55" s="346"/>
      <c r="QQ55" s="346"/>
      <c r="QR55" s="346"/>
      <c r="QS55" s="346"/>
      <c r="QT55" s="346"/>
      <c r="QU55" s="346"/>
      <c r="QV55" s="346"/>
      <c r="QW55" s="346"/>
      <c r="QX55" s="346"/>
      <c r="QY55" s="346"/>
      <c r="QZ55" s="346"/>
      <c r="RA55" s="346"/>
      <c r="RB55" s="346"/>
      <c r="RC55" s="346"/>
      <c r="RD55" s="346"/>
      <c r="RE55" s="346"/>
      <c r="RF55" s="346"/>
      <c r="RG55" s="346"/>
      <c r="RH55" s="346"/>
      <c r="RI55" s="346"/>
      <c r="RJ55" s="346"/>
      <c r="RK55" s="346"/>
      <c r="RL55" s="346"/>
      <c r="RM55" s="346"/>
      <c r="RN55" s="346"/>
      <c r="RO55" s="346"/>
      <c r="RP55" s="346"/>
      <c r="RQ55" s="346"/>
      <c r="RR55" s="346"/>
      <c r="RS55" s="346"/>
      <c r="RT55" s="346"/>
      <c r="RU55" s="346"/>
      <c r="RV55" s="346"/>
      <c r="RW55" s="346"/>
      <c r="RX55" s="346"/>
      <c r="RY55" s="346"/>
      <c r="RZ55" s="346"/>
      <c r="SA55" s="346"/>
      <c r="SB55" s="346"/>
      <c r="SC55" s="346"/>
      <c r="SD55" s="346"/>
      <c r="SE55" s="346"/>
      <c r="SF55" s="346"/>
      <c r="SG55" s="346"/>
      <c r="SH55" s="346"/>
      <c r="SI55" s="346"/>
      <c r="SJ55" s="346"/>
      <c r="SK55" s="346"/>
      <c r="SL55" s="346"/>
      <c r="SM55" s="346"/>
      <c r="SN55" s="346"/>
      <c r="SO55" s="346"/>
      <c r="SP55" s="346"/>
      <c r="SQ55" s="346"/>
      <c r="SR55" s="346"/>
      <c r="SS55" s="346"/>
      <c r="ST55" s="346"/>
      <c r="SU55" s="346"/>
      <c r="SV55" s="346"/>
      <c r="SW55" s="346"/>
      <c r="SX55" s="346"/>
      <c r="SY55" s="346"/>
      <c r="SZ55" s="346"/>
      <c r="TA55" s="346"/>
      <c r="TB55" s="346"/>
      <c r="TC55" s="346"/>
      <c r="TD55" s="346"/>
      <c r="TE55" s="346"/>
      <c r="TF55" s="346"/>
      <c r="TG55" s="346"/>
      <c r="TH55" s="346"/>
      <c r="TI55" s="346"/>
      <c r="TJ55" s="346"/>
      <c r="TK55" s="346"/>
      <c r="TL55" s="346"/>
      <c r="TM55" s="346"/>
      <c r="TN55" s="346"/>
      <c r="TO55" s="346"/>
      <c r="TP55" s="346"/>
      <c r="TQ55" s="346"/>
      <c r="TR55" s="346"/>
      <c r="TS55" s="346"/>
      <c r="TT55" s="346"/>
      <c r="TU55" s="346"/>
      <c r="TV55" s="346"/>
      <c r="TW55" s="346"/>
      <c r="TX55" s="346"/>
      <c r="TY55" s="346"/>
      <c r="TZ55" s="346"/>
      <c r="UA55" s="346"/>
      <c r="UB55" s="346"/>
      <c r="UC55" s="346"/>
      <c r="UD55" s="346"/>
      <c r="UE55" s="346"/>
      <c r="UF55" s="346"/>
      <c r="UG55" s="346"/>
      <c r="UH55" s="346"/>
      <c r="UI55" s="346"/>
      <c r="UJ55" s="346"/>
      <c r="UK55" s="346"/>
      <c r="UL55" s="346"/>
      <c r="UM55" s="346"/>
      <c r="UN55" s="346"/>
      <c r="UO55" s="346"/>
      <c r="UP55" s="346"/>
      <c r="UQ55" s="346"/>
      <c r="UR55" s="346"/>
      <c r="US55" s="346"/>
      <c r="UT55" s="346"/>
      <c r="UU55" s="346"/>
      <c r="UV55" s="346"/>
      <c r="UW55" s="346"/>
      <c r="UX55" s="346"/>
      <c r="UY55" s="346"/>
      <c r="UZ55" s="346"/>
      <c r="VA55" s="346"/>
      <c r="VB55" s="346"/>
      <c r="VC55" s="346"/>
      <c r="VD55" s="346"/>
      <c r="VE55" s="346"/>
      <c r="VF55" s="346"/>
      <c r="VG55" s="346"/>
      <c r="VH55" s="346"/>
      <c r="VI55" s="346"/>
      <c r="VJ55" s="346"/>
      <c r="VK55" s="346"/>
      <c r="VL55" s="346"/>
      <c r="VM55" s="346"/>
      <c r="VN55" s="346"/>
      <c r="VO55" s="346"/>
      <c r="VP55" s="346"/>
      <c r="VQ55" s="346"/>
      <c r="VR55" s="346"/>
      <c r="VS55" s="346"/>
      <c r="VT55" s="346"/>
      <c r="VU55" s="346"/>
      <c r="VV55" s="346"/>
      <c r="VW55" s="346"/>
      <c r="VX55" s="346"/>
      <c r="VY55" s="346"/>
      <c r="VZ55" s="346"/>
      <c r="WA55" s="346"/>
      <c r="WB55" s="346"/>
      <c r="WC55" s="346"/>
      <c r="WD55" s="346"/>
      <c r="WE55" s="346"/>
      <c r="WF55" s="346"/>
      <c r="WG55" s="346"/>
      <c r="WH55" s="346"/>
      <c r="WI55" s="346"/>
      <c r="WJ55" s="346"/>
      <c r="WK55" s="346"/>
      <c r="WL55" s="346"/>
      <c r="WM55" s="346"/>
      <c r="WN55" s="346"/>
      <c r="WO55" s="346"/>
      <c r="WP55" s="346"/>
      <c r="WQ55" s="346"/>
      <c r="WR55" s="346"/>
      <c r="WS55" s="346"/>
      <c r="WT55" s="346"/>
      <c r="WU55" s="346"/>
      <c r="WV55" s="346"/>
      <c r="WW55" s="346"/>
      <c r="WX55" s="346"/>
      <c r="WY55" s="346"/>
      <c r="WZ55" s="346"/>
      <c r="XA55" s="346"/>
      <c r="XB55" s="346"/>
      <c r="XC55" s="346"/>
      <c r="XD55" s="346"/>
      <c r="XE55" s="346"/>
      <c r="XF55" s="346"/>
      <c r="XG55" s="346"/>
      <c r="XH55" s="346"/>
      <c r="XI55" s="346"/>
      <c r="XJ55" s="346"/>
      <c r="XK55" s="346"/>
      <c r="XL55" s="346"/>
      <c r="XM55" s="346"/>
      <c r="XN55" s="346"/>
      <c r="XO55" s="346"/>
      <c r="XP55" s="346"/>
      <c r="XQ55" s="346"/>
      <c r="XR55" s="346"/>
      <c r="XS55" s="346"/>
      <c r="XT55" s="346"/>
      <c r="XU55" s="346"/>
      <c r="XV55" s="346"/>
      <c r="XW55" s="346"/>
      <c r="XX55" s="346"/>
      <c r="XY55" s="346"/>
      <c r="XZ55" s="346"/>
      <c r="YA55" s="346"/>
      <c r="YB55" s="346"/>
      <c r="YC55" s="346"/>
      <c r="YD55" s="346"/>
      <c r="YE55" s="346"/>
      <c r="YF55" s="346"/>
      <c r="YG55" s="346"/>
      <c r="YH55" s="346"/>
      <c r="YI55" s="346"/>
      <c r="YJ55" s="346"/>
      <c r="YK55" s="346"/>
      <c r="YL55" s="346"/>
      <c r="YM55" s="346"/>
      <c r="YN55" s="346"/>
      <c r="YO55" s="346"/>
      <c r="YP55" s="346"/>
      <c r="YQ55" s="346"/>
      <c r="YR55" s="346"/>
      <c r="YS55" s="346"/>
      <c r="YT55" s="346"/>
      <c r="YU55" s="346"/>
      <c r="YV55" s="346"/>
      <c r="YW55" s="346"/>
      <c r="YX55" s="346"/>
    </row>
    <row r="56" spans="1:674" s="118" customFormat="1" ht="11.25" customHeight="1" x14ac:dyDescent="0.2">
      <c r="A56" s="407"/>
      <c r="B56" s="349" t="s">
        <v>129</v>
      </c>
      <c r="C56" s="353"/>
      <c r="D56" s="353"/>
      <c r="E56" s="353"/>
      <c r="F56" s="353"/>
      <c r="G56" s="353"/>
      <c r="H56" s="353"/>
      <c r="I56" s="353"/>
      <c r="J56" s="353"/>
      <c r="K56" s="353"/>
      <c r="L56" s="353"/>
      <c r="M56" s="353"/>
      <c r="N56" s="353"/>
      <c r="O56" s="353"/>
      <c r="P56" s="353"/>
      <c r="Q56" s="353"/>
      <c r="R56" s="353"/>
      <c r="S56" s="353"/>
      <c r="T56" s="353"/>
      <c r="U56" s="353"/>
      <c r="V56" s="353">
        <v>-93.175901999999994</v>
      </c>
      <c r="W56" s="353">
        <v>-80.234244000000004</v>
      </c>
      <c r="X56" s="353">
        <v>-75.273494999999997</v>
      </c>
      <c r="Y56" s="353">
        <v>-64.624238000000005</v>
      </c>
      <c r="Z56" s="353">
        <v>-39.624670999999999</v>
      </c>
      <c r="AA56" s="353">
        <v>-26.985783999999999</v>
      </c>
      <c r="AB56" s="353">
        <v>-5.3746910000000003</v>
      </c>
      <c r="AC56" s="353">
        <v>24.374241999999999</v>
      </c>
      <c r="AD56" s="353">
        <v>-79.660723000000004</v>
      </c>
      <c r="AE56" s="353">
        <v>-61.128945999999999</v>
      </c>
      <c r="AF56" s="353">
        <v>-53.115020999999999</v>
      </c>
      <c r="AG56" s="353"/>
      <c r="AH56" s="353"/>
      <c r="AI56" s="353"/>
      <c r="AJ56" s="353"/>
      <c r="AK56" s="353"/>
      <c r="AL56" s="353"/>
      <c r="AM56" s="353"/>
      <c r="AN56" s="353"/>
      <c r="AO56" s="353"/>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c r="HQ56" s="346"/>
      <c r="HR56" s="346"/>
      <c r="HS56" s="346"/>
      <c r="HT56" s="346"/>
      <c r="HU56" s="346"/>
      <c r="HV56" s="346"/>
      <c r="HW56" s="346"/>
      <c r="HX56" s="346"/>
      <c r="HY56" s="346"/>
      <c r="HZ56" s="346"/>
      <c r="IA56" s="346"/>
      <c r="IB56" s="346"/>
      <c r="IC56" s="346"/>
      <c r="ID56" s="346"/>
      <c r="IE56" s="346"/>
      <c r="IF56" s="346"/>
      <c r="IG56" s="346"/>
      <c r="IH56" s="346"/>
      <c r="II56" s="346"/>
      <c r="IJ56" s="346"/>
      <c r="IK56" s="346"/>
      <c r="IL56" s="346"/>
      <c r="IM56" s="346"/>
      <c r="IN56" s="346"/>
      <c r="IO56" s="346"/>
      <c r="IP56" s="346"/>
      <c r="IQ56" s="346"/>
      <c r="IR56" s="346"/>
      <c r="IS56" s="346"/>
      <c r="IT56" s="346"/>
      <c r="IU56" s="346"/>
      <c r="IV56" s="346"/>
      <c r="IW56" s="346"/>
      <c r="IX56" s="346"/>
      <c r="IY56" s="346"/>
      <c r="IZ56" s="346"/>
      <c r="JA56" s="346"/>
      <c r="JB56" s="346"/>
      <c r="JC56" s="346"/>
      <c r="JD56" s="346"/>
      <c r="JE56" s="346"/>
      <c r="JF56" s="346"/>
      <c r="JG56" s="346"/>
      <c r="JH56" s="346"/>
      <c r="JI56" s="346"/>
      <c r="JJ56" s="346"/>
      <c r="JK56" s="346"/>
      <c r="JL56" s="346"/>
      <c r="JM56" s="346"/>
      <c r="JN56" s="346"/>
      <c r="JO56" s="346"/>
      <c r="JP56" s="346"/>
      <c r="JQ56" s="346"/>
      <c r="JR56" s="346"/>
      <c r="JS56" s="346"/>
      <c r="JT56" s="346"/>
      <c r="JU56" s="346"/>
      <c r="JV56" s="346"/>
      <c r="JW56" s="346"/>
      <c r="JX56" s="346"/>
      <c r="JY56" s="346"/>
      <c r="JZ56" s="346"/>
      <c r="KA56" s="346"/>
      <c r="KB56" s="346"/>
      <c r="KC56" s="346"/>
      <c r="KD56" s="346"/>
      <c r="KE56" s="346"/>
      <c r="KF56" s="346"/>
      <c r="KG56" s="346"/>
      <c r="KH56" s="346"/>
      <c r="KI56" s="346"/>
      <c r="KJ56" s="346"/>
      <c r="KK56" s="346"/>
      <c r="KL56" s="346"/>
      <c r="KM56" s="346"/>
      <c r="KN56" s="346"/>
      <c r="KO56" s="346"/>
      <c r="KP56" s="346"/>
      <c r="KQ56" s="346"/>
      <c r="KR56" s="346"/>
      <c r="KS56" s="346"/>
      <c r="KT56" s="346"/>
      <c r="KU56" s="346"/>
      <c r="KV56" s="346"/>
      <c r="KW56" s="346"/>
      <c r="KX56" s="346"/>
      <c r="KY56" s="346"/>
      <c r="KZ56" s="346"/>
      <c r="LA56" s="346"/>
      <c r="LB56" s="346"/>
      <c r="LC56" s="346"/>
      <c r="LD56" s="346"/>
      <c r="LE56" s="346"/>
      <c r="LF56" s="346"/>
      <c r="LG56" s="346"/>
      <c r="LH56" s="346"/>
      <c r="LI56" s="346"/>
      <c r="LJ56" s="346"/>
      <c r="LK56" s="346"/>
      <c r="LL56" s="346"/>
      <c r="LM56" s="346"/>
      <c r="LN56" s="346"/>
      <c r="LO56" s="346"/>
      <c r="LP56" s="346"/>
      <c r="LQ56" s="346"/>
      <c r="LR56" s="346"/>
      <c r="LS56" s="346"/>
      <c r="LT56" s="346"/>
      <c r="LU56" s="346"/>
      <c r="LV56" s="346"/>
      <c r="LW56" s="346"/>
      <c r="LX56" s="346"/>
      <c r="LY56" s="346"/>
      <c r="LZ56" s="346"/>
      <c r="MA56" s="346"/>
      <c r="MB56" s="346"/>
      <c r="MC56" s="346"/>
      <c r="MD56" s="346"/>
      <c r="ME56" s="346"/>
      <c r="MF56" s="346"/>
      <c r="MG56" s="346"/>
      <c r="MH56" s="346"/>
      <c r="MI56" s="346"/>
      <c r="MJ56" s="346"/>
      <c r="MK56" s="346"/>
      <c r="ML56" s="346"/>
      <c r="MM56" s="346"/>
      <c r="MN56" s="346"/>
      <c r="MO56" s="346"/>
      <c r="MP56" s="346"/>
      <c r="MQ56" s="346"/>
      <c r="MR56" s="346"/>
      <c r="MS56" s="346"/>
      <c r="MT56" s="346"/>
      <c r="MU56" s="346"/>
      <c r="MV56" s="346"/>
      <c r="MW56" s="346"/>
      <c r="MX56" s="346"/>
      <c r="MY56" s="346"/>
      <c r="MZ56" s="346"/>
      <c r="NA56" s="346"/>
      <c r="NB56" s="346"/>
      <c r="NC56" s="346"/>
      <c r="ND56" s="346"/>
      <c r="NE56" s="346"/>
      <c r="NF56" s="346"/>
      <c r="NG56" s="346"/>
      <c r="NH56" s="346"/>
      <c r="NI56" s="346"/>
      <c r="NJ56" s="346"/>
      <c r="NK56" s="346"/>
      <c r="NL56" s="346"/>
      <c r="NM56" s="346"/>
      <c r="NN56" s="346"/>
      <c r="NO56" s="346"/>
      <c r="NP56" s="346"/>
      <c r="NQ56" s="346"/>
      <c r="NR56" s="346"/>
      <c r="NS56" s="346"/>
      <c r="NT56" s="346"/>
      <c r="NU56" s="346"/>
      <c r="NV56" s="346"/>
      <c r="NW56" s="346"/>
      <c r="NX56" s="346"/>
      <c r="NY56" s="346"/>
      <c r="NZ56" s="346"/>
      <c r="OA56" s="346"/>
      <c r="OB56" s="346"/>
      <c r="OC56" s="346"/>
      <c r="OD56" s="346"/>
      <c r="OE56" s="346"/>
      <c r="OF56" s="346"/>
      <c r="OG56" s="346"/>
      <c r="OH56" s="346"/>
      <c r="OI56" s="346"/>
      <c r="OJ56" s="346"/>
      <c r="OK56" s="346"/>
      <c r="OL56" s="346"/>
      <c r="OM56" s="346"/>
      <c r="ON56" s="346"/>
      <c r="OO56" s="346"/>
      <c r="OP56" s="346"/>
      <c r="OQ56" s="346"/>
      <c r="OR56" s="346"/>
      <c r="OS56" s="346"/>
      <c r="OT56" s="346"/>
      <c r="OU56" s="346"/>
      <c r="OV56" s="346"/>
      <c r="OW56" s="346"/>
      <c r="OX56" s="346"/>
      <c r="OY56" s="346"/>
      <c r="OZ56" s="346"/>
      <c r="PA56" s="346"/>
      <c r="PB56" s="346"/>
      <c r="PC56" s="346"/>
      <c r="PD56" s="346"/>
      <c r="PE56" s="346"/>
      <c r="PF56" s="346"/>
      <c r="PG56" s="346"/>
      <c r="PH56" s="346"/>
      <c r="PI56" s="346"/>
      <c r="PJ56" s="346"/>
      <c r="PK56" s="346"/>
      <c r="PL56" s="346"/>
      <c r="PM56" s="346"/>
      <c r="PN56" s="346"/>
      <c r="PO56" s="346"/>
      <c r="PP56" s="346"/>
      <c r="PQ56" s="346"/>
      <c r="PR56" s="346"/>
      <c r="PS56" s="346"/>
      <c r="PT56" s="346"/>
      <c r="PU56" s="346"/>
      <c r="PV56" s="346"/>
      <c r="PW56" s="346"/>
      <c r="PX56" s="346"/>
      <c r="PY56" s="346"/>
      <c r="PZ56" s="346"/>
      <c r="QA56" s="346"/>
      <c r="QB56" s="346"/>
      <c r="QC56" s="346"/>
      <c r="QD56" s="346"/>
      <c r="QE56" s="346"/>
      <c r="QF56" s="346"/>
      <c r="QG56" s="346"/>
      <c r="QH56" s="346"/>
      <c r="QI56" s="346"/>
      <c r="QJ56" s="346"/>
      <c r="QK56" s="346"/>
      <c r="QL56" s="346"/>
      <c r="QM56" s="346"/>
      <c r="QN56" s="346"/>
      <c r="QO56" s="346"/>
      <c r="QP56" s="346"/>
      <c r="QQ56" s="346"/>
      <c r="QR56" s="346"/>
      <c r="QS56" s="346"/>
      <c r="QT56" s="346"/>
      <c r="QU56" s="346"/>
      <c r="QV56" s="346"/>
      <c r="QW56" s="346"/>
      <c r="QX56" s="346"/>
      <c r="QY56" s="346"/>
      <c r="QZ56" s="346"/>
      <c r="RA56" s="346"/>
      <c r="RB56" s="346"/>
      <c r="RC56" s="346"/>
      <c r="RD56" s="346"/>
      <c r="RE56" s="346"/>
      <c r="RF56" s="346"/>
      <c r="RG56" s="346"/>
      <c r="RH56" s="346"/>
      <c r="RI56" s="346"/>
      <c r="RJ56" s="346"/>
      <c r="RK56" s="346"/>
      <c r="RL56" s="346"/>
      <c r="RM56" s="346"/>
      <c r="RN56" s="346"/>
      <c r="RO56" s="346"/>
      <c r="RP56" s="346"/>
      <c r="RQ56" s="346"/>
      <c r="RR56" s="346"/>
      <c r="RS56" s="346"/>
      <c r="RT56" s="346"/>
      <c r="RU56" s="346"/>
      <c r="RV56" s="346"/>
      <c r="RW56" s="346"/>
      <c r="RX56" s="346"/>
      <c r="RY56" s="346"/>
      <c r="RZ56" s="346"/>
      <c r="SA56" s="346"/>
      <c r="SB56" s="346"/>
      <c r="SC56" s="346"/>
      <c r="SD56" s="346"/>
      <c r="SE56" s="346"/>
      <c r="SF56" s="346"/>
      <c r="SG56" s="346"/>
      <c r="SH56" s="346"/>
      <c r="SI56" s="346"/>
      <c r="SJ56" s="346"/>
      <c r="SK56" s="346"/>
      <c r="SL56" s="346"/>
      <c r="SM56" s="346"/>
      <c r="SN56" s="346"/>
      <c r="SO56" s="346"/>
      <c r="SP56" s="346"/>
      <c r="SQ56" s="346"/>
      <c r="SR56" s="346"/>
      <c r="SS56" s="346"/>
      <c r="ST56" s="346"/>
      <c r="SU56" s="346"/>
      <c r="SV56" s="346"/>
      <c r="SW56" s="346"/>
      <c r="SX56" s="346"/>
      <c r="SY56" s="346"/>
      <c r="SZ56" s="346"/>
      <c r="TA56" s="346"/>
      <c r="TB56" s="346"/>
      <c r="TC56" s="346"/>
      <c r="TD56" s="346"/>
      <c r="TE56" s="346"/>
      <c r="TF56" s="346"/>
      <c r="TG56" s="346"/>
      <c r="TH56" s="346"/>
      <c r="TI56" s="346"/>
      <c r="TJ56" s="346"/>
      <c r="TK56" s="346"/>
      <c r="TL56" s="346"/>
      <c r="TM56" s="346"/>
      <c r="TN56" s="346"/>
      <c r="TO56" s="346"/>
      <c r="TP56" s="346"/>
      <c r="TQ56" s="346"/>
      <c r="TR56" s="346"/>
      <c r="TS56" s="346"/>
      <c r="TT56" s="346"/>
      <c r="TU56" s="346"/>
      <c r="TV56" s="346"/>
      <c r="TW56" s="346"/>
      <c r="TX56" s="346"/>
      <c r="TY56" s="346"/>
      <c r="TZ56" s="346"/>
      <c r="UA56" s="346"/>
      <c r="UB56" s="346"/>
      <c r="UC56" s="346"/>
      <c r="UD56" s="346"/>
      <c r="UE56" s="346"/>
      <c r="UF56" s="346"/>
      <c r="UG56" s="346"/>
      <c r="UH56" s="346"/>
      <c r="UI56" s="346"/>
      <c r="UJ56" s="346"/>
      <c r="UK56" s="346"/>
      <c r="UL56" s="346"/>
      <c r="UM56" s="346"/>
      <c r="UN56" s="346"/>
      <c r="UO56" s="346"/>
      <c r="UP56" s="346"/>
      <c r="UQ56" s="346"/>
      <c r="UR56" s="346"/>
      <c r="US56" s="346"/>
      <c r="UT56" s="346"/>
      <c r="UU56" s="346"/>
      <c r="UV56" s="346"/>
      <c r="UW56" s="346"/>
      <c r="UX56" s="346"/>
      <c r="UY56" s="346"/>
      <c r="UZ56" s="346"/>
      <c r="VA56" s="346"/>
      <c r="VB56" s="346"/>
      <c r="VC56" s="346"/>
      <c r="VD56" s="346"/>
      <c r="VE56" s="346"/>
      <c r="VF56" s="346"/>
      <c r="VG56" s="346"/>
      <c r="VH56" s="346"/>
      <c r="VI56" s="346"/>
      <c r="VJ56" s="346"/>
      <c r="VK56" s="346"/>
      <c r="VL56" s="346"/>
      <c r="VM56" s="346"/>
      <c r="VN56" s="346"/>
      <c r="VO56" s="346"/>
      <c r="VP56" s="346"/>
      <c r="VQ56" s="346"/>
      <c r="VR56" s="346"/>
      <c r="VS56" s="346"/>
      <c r="VT56" s="346"/>
      <c r="VU56" s="346"/>
      <c r="VV56" s="346"/>
      <c r="VW56" s="346"/>
      <c r="VX56" s="346"/>
      <c r="VY56" s="346"/>
      <c r="VZ56" s="346"/>
      <c r="WA56" s="346"/>
      <c r="WB56" s="346"/>
      <c r="WC56" s="346"/>
      <c r="WD56" s="346"/>
      <c r="WE56" s="346"/>
      <c r="WF56" s="346"/>
      <c r="WG56" s="346"/>
      <c r="WH56" s="346"/>
      <c r="WI56" s="346"/>
      <c r="WJ56" s="346"/>
      <c r="WK56" s="346"/>
      <c r="WL56" s="346"/>
      <c r="WM56" s="346"/>
      <c r="WN56" s="346"/>
      <c r="WO56" s="346"/>
      <c r="WP56" s="346"/>
      <c r="WQ56" s="346"/>
      <c r="WR56" s="346"/>
      <c r="WS56" s="346"/>
      <c r="WT56" s="346"/>
      <c r="WU56" s="346"/>
      <c r="WV56" s="346"/>
      <c r="WW56" s="346"/>
      <c r="WX56" s="346"/>
      <c r="WY56" s="346"/>
      <c r="WZ56" s="346"/>
      <c r="XA56" s="346"/>
      <c r="XB56" s="346"/>
      <c r="XC56" s="346"/>
      <c r="XD56" s="346"/>
      <c r="XE56" s="346"/>
      <c r="XF56" s="346"/>
      <c r="XG56" s="346"/>
      <c r="XH56" s="346"/>
      <c r="XI56" s="346"/>
      <c r="XJ56" s="346"/>
      <c r="XK56" s="346"/>
      <c r="XL56" s="346"/>
      <c r="XM56" s="346"/>
      <c r="XN56" s="346"/>
      <c r="XO56" s="346"/>
      <c r="XP56" s="346"/>
      <c r="XQ56" s="346"/>
      <c r="XR56" s="346"/>
      <c r="XS56" s="346"/>
      <c r="XT56" s="346"/>
      <c r="XU56" s="346"/>
      <c r="XV56" s="346"/>
      <c r="XW56" s="346"/>
      <c r="XX56" s="346"/>
      <c r="XY56" s="346"/>
      <c r="XZ56" s="346"/>
      <c r="YA56" s="346"/>
      <c r="YB56" s="346"/>
      <c r="YC56" s="346"/>
      <c r="YD56" s="346"/>
      <c r="YE56" s="346"/>
      <c r="YF56" s="346"/>
      <c r="YG56" s="346"/>
      <c r="YH56" s="346"/>
      <c r="YI56" s="346"/>
      <c r="YJ56" s="346"/>
      <c r="YK56" s="346"/>
      <c r="YL56" s="346"/>
      <c r="YM56" s="346"/>
      <c r="YN56" s="346"/>
      <c r="YO56" s="346"/>
      <c r="YP56" s="346"/>
      <c r="YQ56" s="346"/>
      <c r="YR56" s="346"/>
      <c r="YS56" s="346"/>
      <c r="YT56" s="346"/>
      <c r="YU56" s="346"/>
      <c r="YV56" s="346"/>
      <c r="YW56" s="346"/>
      <c r="YX56" s="346"/>
    </row>
    <row r="57" spans="1:674" s="118" customFormat="1" ht="11.25" customHeight="1" x14ac:dyDescent="0.2">
      <c r="A57" s="408"/>
      <c r="B57" s="354" t="s">
        <v>130</v>
      </c>
      <c r="C57" s="352"/>
      <c r="D57" s="352"/>
      <c r="E57" s="352"/>
      <c r="F57" s="352"/>
      <c r="G57" s="352"/>
      <c r="H57" s="352"/>
      <c r="I57" s="352"/>
      <c r="J57" s="352"/>
      <c r="K57" s="352"/>
      <c r="L57" s="352"/>
      <c r="M57" s="352"/>
      <c r="N57" s="352"/>
      <c r="O57" s="352"/>
      <c r="P57" s="352"/>
      <c r="Q57" s="352"/>
      <c r="R57" s="352"/>
      <c r="S57" s="352"/>
      <c r="T57" s="352"/>
      <c r="U57" s="352"/>
      <c r="V57" s="352">
        <v>0.51077910000000004</v>
      </c>
      <c r="W57" s="352">
        <v>0.50116764999999996</v>
      </c>
      <c r="X57" s="352">
        <v>0.50266896999999999</v>
      </c>
      <c r="Y57" s="352">
        <v>0.52440130000000007</v>
      </c>
      <c r="Z57" s="352">
        <v>0.58859545000000002</v>
      </c>
      <c r="AA57" s="352">
        <v>0.67884286999999999</v>
      </c>
      <c r="AB57" s="352">
        <v>0.67826306999999997</v>
      </c>
      <c r="AC57" s="352">
        <v>0.70126560999999998</v>
      </c>
      <c r="AD57" s="352">
        <v>0.72334529000000003</v>
      </c>
      <c r="AE57" s="352">
        <v>0.72196789999999988</v>
      </c>
      <c r="AF57" s="352">
        <v>0.72602067999999997</v>
      </c>
      <c r="AG57" s="353"/>
      <c r="AH57" s="353"/>
      <c r="AI57" s="353"/>
      <c r="AJ57" s="353"/>
      <c r="AK57" s="353"/>
      <c r="AL57" s="353"/>
      <c r="AM57" s="353"/>
      <c r="AN57" s="353"/>
      <c r="AO57" s="353"/>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c r="HQ57" s="346"/>
      <c r="HR57" s="346"/>
      <c r="HS57" s="346"/>
      <c r="HT57" s="346"/>
      <c r="HU57" s="346"/>
      <c r="HV57" s="346"/>
      <c r="HW57" s="346"/>
      <c r="HX57" s="346"/>
      <c r="HY57" s="346"/>
      <c r="HZ57" s="346"/>
      <c r="IA57" s="346"/>
      <c r="IB57" s="346"/>
      <c r="IC57" s="346"/>
      <c r="ID57" s="346"/>
      <c r="IE57" s="346"/>
      <c r="IF57" s="346"/>
      <c r="IG57" s="346"/>
      <c r="IH57" s="346"/>
      <c r="II57" s="346"/>
      <c r="IJ57" s="346"/>
      <c r="IK57" s="346"/>
      <c r="IL57" s="346"/>
      <c r="IM57" s="346"/>
      <c r="IN57" s="346"/>
      <c r="IO57" s="346"/>
      <c r="IP57" s="346"/>
      <c r="IQ57" s="346"/>
      <c r="IR57" s="346"/>
      <c r="IS57" s="346"/>
      <c r="IT57" s="346"/>
      <c r="IU57" s="346"/>
      <c r="IV57" s="346"/>
      <c r="IW57" s="346"/>
      <c r="IX57" s="346"/>
      <c r="IY57" s="346"/>
      <c r="IZ57" s="346"/>
      <c r="JA57" s="346"/>
      <c r="JB57" s="346"/>
      <c r="JC57" s="346"/>
      <c r="JD57" s="346"/>
      <c r="JE57" s="346"/>
      <c r="JF57" s="346"/>
      <c r="JG57" s="346"/>
      <c r="JH57" s="346"/>
      <c r="JI57" s="346"/>
      <c r="JJ57" s="346"/>
      <c r="JK57" s="346"/>
      <c r="JL57" s="346"/>
      <c r="JM57" s="346"/>
      <c r="JN57" s="346"/>
      <c r="JO57" s="346"/>
      <c r="JP57" s="346"/>
      <c r="JQ57" s="346"/>
      <c r="JR57" s="346"/>
      <c r="JS57" s="346"/>
      <c r="JT57" s="346"/>
      <c r="JU57" s="346"/>
      <c r="JV57" s="346"/>
      <c r="JW57" s="346"/>
      <c r="JX57" s="346"/>
      <c r="JY57" s="346"/>
      <c r="JZ57" s="346"/>
      <c r="KA57" s="346"/>
      <c r="KB57" s="346"/>
      <c r="KC57" s="346"/>
      <c r="KD57" s="346"/>
      <c r="KE57" s="346"/>
      <c r="KF57" s="346"/>
      <c r="KG57" s="346"/>
      <c r="KH57" s="346"/>
      <c r="KI57" s="346"/>
      <c r="KJ57" s="346"/>
      <c r="KK57" s="346"/>
      <c r="KL57" s="346"/>
      <c r="KM57" s="346"/>
      <c r="KN57" s="346"/>
      <c r="KO57" s="346"/>
      <c r="KP57" s="346"/>
      <c r="KQ57" s="346"/>
      <c r="KR57" s="346"/>
      <c r="KS57" s="346"/>
      <c r="KT57" s="346"/>
      <c r="KU57" s="346"/>
      <c r="KV57" s="346"/>
      <c r="KW57" s="346"/>
      <c r="KX57" s="346"/>
      <c r="KY57" s="346"/>
      <c r="KZ57" s="346"/>
      <c r="LA57" s="346"/>
      <c r="LB57" s="346"/>
      <c r="LC57" s="346"/>
      <c r="LD57" s="346"/>
      <c r="LE57" s="346"/>
      <c r="LF57" s="346"/>
      <c r="LG57" s="346"/>
      <c r="LH57" s="346"/>
      <c r="LI57" s="346"/>
      <c r="LJ57" s="346"/>
      <c r="LK57" s="346"/>
      <c r="LL57" s="346"/>
      <c r="LM57" s="346"/>
      <c r="LN57" s="346"/>
      <c r="LO57" s="346"/>
      <c r="LP57" s="346"/>
      <c r="LQ57" s="346"/>
      <c r="LR57" s="346"/>
      <c r="LS57" s="346"/>
      <c r="LT57" s="346"/>
      <c r="LU57" s="346"/>
      <c r="LV57" s="346"/>
      <c r="LW57" s="346"/>
      <c r="LX57" s="346"/>
      <c r="LY57" s="346"/>
      <c r="LZ57" s="346"/>
      <c r="MA57" s="346"/>
      <c r="MB57" s="346"/>
      <c r="MC57" s="346"/>
      <c r="MD57" s="346"/>
      <c r="ME57" s="346"/>
      <c r="MF57" s="346"/>
      <c r="MG57" s="346"/>
      <c r="MH57" s="346"/>
      <c r="MI57" s="346"/>
      <c r="MJ57" s="346"/>
      <c r="MK57" s="346"/>
      <c r="ML57" s="346"/>
      <c r="MM57" s="346"/>
      <c r="MN57" s="346"/>
      <c r="MO57" s="346"/>
      <c r="MP57" s="346"/>
      <c r="MQ57" s="346"/>
      <c r="MR57" s="346"/>
      <c r="MS57" s="346"/>
      <c r="MT57" s="346"/>
      <c r="MU57" s="346"/>
      <c r="MV57" s="346"/>
      <c r="MW57" s="346"/>
      <c r="MX57" s="346"/>
      <c r="MY57" s="346"/>
      <c r="MZ57" s="346"/>
      <c r="NA57" s="346"/>
      <c r="NB57" s="346"/>
      <c r="NC57" s="346"/>
      <c r="ND57" s="346"/>
      <c r="NE57" s="346"/>
      <c r="NF57" s="346"/>
      <c r="NG57" s="346"/>
      <c r="NH57" s="346"/>
      <c r="NI57" s="346"/>
      <c r="NJ57" s="346"/>
      <c r="NK57" s="346"/>
      <c r="NL57" s="346"/>
      <c r="NM57" s="346"/>
      <c r="NN57" s="346"/>
      <c r="NO57" s="346"/>
      <c r="NP57" s="346"/>
      <c r="NQ57" s="346"/>
      <c r="NR57" s="346"/>
      <c r="NS57" s="346"/>
      <c r="NT57" s="346"/>
      <c r="NU57" s="346"/>
      <c r="NV57" s="346"/>
      <c r="NW57" s="346"/>
      <c r="NX57" s="346"/>
      <c r="NY57" s="346"/>
      <c r="NZ57" s="346"/>
      <c r="OA57" s="346"/>
      <c r="OB57" s="346"/>
      <c r="OC57" s="346"/>
      <c r="OD57" s="346"/>
      <c r="OE57" s="346"/>
      <c r="OF57" s="346"/>
      <c r="OG57" s="346"/>
      <c r="OH57" s="346"/>
      <c r="OI57" s="346"/>
      <c r="OJ57" s="346"/>
      <c r="OK57" s="346"/>
      <c r="OL57" s="346"/>
      <c r="OM57" s="346"/>
      <c r="ON57" s="346"/>
      <c r="OO57" s="346"/>
      <c r="OP57" s="346"/>
      <c r="OQ57" s="346"/>
      <c r="OR57" s="346"/>
      <c r="OS57" s="346"/>
      <c r="OT57" s="346"/>
      <c r="OU57" s="346"/>
      <c r="OV57" s="346"/>
      <c r="OW57" s="346"/>
      <c r="OX57" s="346"/>
      <c r="OY57" s="346"/>
      <c r="OZ57" s="346"/>
      <c r="PA57" s="346"/>
      <c r="PB57" s="346"/>
      <c r="PC57" s="346"/>
      <c r="PD57" s="346"/>
      <c r="PE57" s="346"/>
      <c r="PF57" s="346"/>
      <c r="PG57" s="346"/>
      <c r="PH57" s="346"/>
      <c r="PI57" s="346"/>
      <c r="PJ57" s="346"/>
      <c r="PK57" s="346"/>
      <c r="PL57" s="346"/>
      <c r="PM57" s="346"/>
      <c r="PN57" s="346"/>
      <c r="PO57" s="346"/>
      <c r="PP57" s="346"/>
      <c r="PQ57" s="346"/>
      <c r="PR57" s="346"/>
      <c r="PS57" s="346"/>
      <c r="PT57" s="346"/>
      <c r="PU57" s="346"/>
      <c r="PV57" s="346"/>
      <c r="PW57" s="346"/>
      <c r="PX57" s="346"/>
      <c r="PY57" s="346"/>
      <c r="PZ57" s="346"/>
      <c r="QA57" s="346"/>
      <c r="QB57" s="346"/>
      <c r="QC57" s="346"/>
      <c r="QD57" s="346"/>
      <c r="QE57" s="346"/>
      <c r="QF57" s="346"/>
      <c r="QG57" s="346"/>
      <c r="QH57" s="346"/>
      <c r="QI57" s="346"/>
      <c r="QJ57" s="346"/>
      <c r="QK57" s="346"/>
      <c r="QL57" s="346"/>
      <c r="QM57" s="346"/>
      <c r="QN57" s="346"/>
      <c r="QO57" s="346"/>
      <c r="QP57" s="346"/>
      <c r="QQ57" s="346"/>
      <c r="QR57" s="346"/>
      <c r="QS57" s="346"/>
      <c r="QT57" s="346"/>
      <c r="QU57" s="346"/>
      <c r="QV57" s="346"/>
      <c r="QW57" s="346"/>
      <c r="QX57" s="346"/>
      <c r="QY57" s="346"/>
      <c r="QZ57" s="346"/>
      <c r="RA57" s="346"/>
      <c r="RB57" s="346"/>
      <c r="RC57" s="346"/>
      <c r="RD57" s="346"/>
      <c r="RE57" s="346"/>
      <c r="RF57" s="346"/>
      <c r="RG57" s="346"/>
      <c r="RH57" s="346"/>
      <c r="RI57" s="346"/>
      <c r="RJ57" s="346"/>
      <c r="RK57" s="346"/>
      <c r="RL57" s="346"/>
      <c r="RM57" s="346"/>
      <c r="RN57" s="346"/>
      <c r="RO57" s="346"/>
      <c r="RP57" s="346"/>
      <c r="RQ57" s="346"/>
      <c r="RR57" s="346"/>
      <c r="RS57" s="346"/>
      <c r="RT57" s="346"/>
      <c r="RU57" s="346"/>
      <c r="RV57" s="346"/>
      <c r="RW57" s="346"/>
      <c r="RX57" s="346"/>
      <c r="RY57" s="346"/>
      <c r="RZ57" s="346"/>
      <c r="SA57" s="346"/>
      <c r="SB57" s="346"/>
      <c r="SC57" s="346"/>
      <c r="SD57" s="346"/>
      <c r="SE57" s="346"/>
      <c r="SF57" s="346"/>
      <c r="SG57" s="346"/>
      <c r="SH57" s="346"/>
      <c r="SI57" s="346"/>
      <c r="SJ57" s="346"/>
      <c r="SK57" s="346"/>
      <c r="SL57" s="346"/>
      <c r="SM57" s="346"/>
      <c r="SN57" s="346"/>
      <c r="SO57" s="346"/>
      <c r="SP57" s="346"/>
      <c r="SQ57" s="346"/>
      <c r="SR57" s="346"/>
      <c r="SS57" s="346"/>
      <c r="ST57" s="346"/>
      <c r="SU57" s="346"/>
      <c r="SV57" s="346"/>
      <c r="SW57" s="346"/>
      <c r="SX57" s="346"/>
      <c r="SY57" s="346"/>
      <c r="SZ57" s="346"/>
      <c r="TA57" s="346"/>
      <c r="TB57" s="346"/>
      <c r="TC57" s="346"/>
      <c r="TD57" s="346"/>
      <c r="TE57" s="346"/>
      <c r="TF57" s="346"/>
      <c r="TG57" s="346"/>
      <c r="TH57" s="346"/>
      <c r="TI57" s="346"/>
      <c r="TJ57" s="346"/>
      <c r="TK57" s="346"/>
      <c r="TL57" s="346"/>
      <c r="TM57" s="346"/>
      <c r="TN57" s="346"/>
      <c r="TO57" s="346"/>
      <c r="TP57" s="346"/>
      <c r="TQ57" s="346"/>
      <c r="TR57" s="346"/>
      <c r="TS57" s="346"/>
      <c r="TT57" s="346"/>
      <c r="TU57" s="346"/>
      <c r="TV57" s="346"/>
      <c r="TW57" s="346"/>
      <c r="TX57" s="346"/>
      <c r="TY57" s="346"/>
      <c r="TZ57" s="346"/>
      <c r="UA57" s="346"/>
      <c r="UB57" s="346"/>
      <c r="UC57" s="346"/>
      <c r="UD57" s="346"/>
      <c r="UE57" s="346"/>
      <c r="UF57" s="346"/>
      <c r="UG57" s="346"/>
      <c r="UH57" s="346"/>
      <c r="UI57" s="346"/>
      <c r="UJ57" s="346"/>
      <c r="UK57" s="346"/>
      <c r="UL57" s="346"/>
      <c r="UM57" s="346"/>
      <c r="UN57" s="346"/>
      <c r="UO57" s="346"/>
      <c r="UP57" s="346"/>
      <c r="UQ57" s="346"/>
      <c r="UR57" s="346"/>
      <c r="US57" s="346"/>
      <c r="UT57" s="346"/>
      <c r="UU57" s="346"/>
      <c r="UV57" s="346"/>
      <c r="UW57" s="346"/>
      <c r="UX57" s="346"/>
      <c r="UY57" s="346"/>
      <c r="UZ57" s="346"/>
      <c r="VA57" s="346"/>
      <c r="VB57" s="346"/>
      <c r="VC57" s="346"/>
      <c r="VD57" s="346"/>
      <c r="VE57" s="346"/>
      <c r="VF57" s="346"/>
      <c r="VG57" s="346"/>
      <c r="VH57" s="346"/>
      <c r="VI57" s="346"/>
      <c r="VJ57" s="346"/>
      <c r="VK57" s="346"/>
      <c r="VL57" s="346"/>
      <c r="VM57" s="346"/>
      <c r="VN57" s="346"/>
      <c r="VO57" s="346"/>
      <c r="VP57" s="346"/>
      <c r="VQ57" s="346"/>
      <c r="VR57" s="346"/>
      <c r="VS57" s="346"/>
      <c r="VT57" s="346"/>
      <c r="VU57" s="346"/>
      <c r="VV57" s="346"/>
      <c r="VW57" s="346"/>
      <c r="VX57" s="346"/>
      <c r="VY57" s="346"/>
      <c r="VZ57" s="346"/>
      <c r="WA57" s="346"/>
      <c r="WB57" s="346"/>
      <c r="WC57" s="346"/>
      <c r="WD57" s="346"/>
      <c r="WE57" s="346"/>
      <c r="WF57" s="346"/>
      <c r="WG57" s="346"/>
      <c r="WH57" s="346"/>
      <c r="WI57" s="346"/>
      <c r="WJ57" s="346"/>
      <c r="WK57" s="346"/>
      <c r="WL57" s="346"/>
      <c r="WM57" s="346"/>
      <c r="WN57" s="346"/>
      <c r="WO57" s="346"/>
      <c r="WP57" s="346"/>
      <c r="WQ57" s="346"/>
      <c r="WR57" s="346"/>
      <c r="WS57" s="346"/>
      <c r="WT57" s="346"/>
      <c r="WU57" s="346"/>
      <c r="WV57" s="346"/>
      <c r="WW57" s="346"/>
      <c r="WX57" s="346"/>
      <c r="WY57" s="346"/>
      <c r="WZ57" s="346"/>
      <c r="XA57" s="346"/>
      <c r="XB57" s="346"/>
      <c r="XC57" s="346"/>
      <c r="XD57" s="346"/>
      <c r="XE57" s="346"/>
      <c r="XF57" s="346"/>
      <c r="XG57" s="346"/>
      <c r="XH57" s="346"/>
      <c r="XI57" s="346"/>
      <c r="XJ57" s="346"/>
      <c r="XK57" s="346"/>
      <c r="XL57" s="346"/>
      <c r="XM57" s="346"/>
      <c r="XN57" s="346"/>
      <c r="XO57" s="346"/>
      <c r="XP57" s="346"/>
      <c r="XQ57" s="346"/>
      <c r="XR57" s="346"/>
      <c r="XS57" s="346"/>
      <c r="XT57" s="346"/>
      <c r="XU57" s="346"/>
      <c r="XV57" s="346"/>
      <c r="XW57" s="346"/>
      <c r="XX57" s="346"/>
      <c r="XY57" s="346"/>
      <c r="XZ57" s="346"/>
      <c r="YA57" s="346"/>
      <c r="YB57" s="346"/>
      <c r="YC57" s="346"/>
      <c r="YD57" s="346"/>
      <c r="YE57" s="346"/>
      <c r="YF57" s="346"/>
      <c r="YG57" s="346"/>
      <c r="YH57" s="346"/>
      <c r="YI57" s="346"/>
      <c r="YJ57" s="346"/>
      <c r="YK57" s="346"/>
      <c r="YL57" s="346"/>
      <c r="YM57" s="346"/>
      <c r="YN57" s="346"/>
      <c r="YO57" s="346"/>
      <c r="YP57" s="346"/>
      <c r="YQ57" s="346"/>
      <c r="YR57" s="346"/>
      <c r="YS57" s="346"/>
      <c r="YT57" s="346"/>
      <c r="YU57" s="346"/>
      <c r="YV57" s="346"/>
      <c r="YW57" s="346"/>
      <c r="YX57" s="346"/>
    </row>
    <row r="58" spans="1:674" s="263" customFormat="1" ht="23.5" customHeight="1" x14ac:dyDescent="0.2">
      <c r="A58" s="406" t="s">
        <v>307</v>
      </c>
      <c r="B58" s="347" t="s">
        <v>125</v>
      </c>
      <c r="C58" s="348"/>
      <c r="D58" s="348"/>
      <c r="E58" s="348"/>
      <c r="F58" s="348"/>
      <c r="G58" s="348"/>
      <c r="H58" s="348"/>
      <c r="I58" s="348"/>
      <c r="J58" s="348"/>
      <c r="K58" s="348"/>
      <c r="L58" s="348"/>
      <c r="M58" s="348"/>
      <c r="N58" s="348"/>
      <c r="O58" s="348"/>
      <c r="P58" s="348"/>
      <c r="Q58" s="348"/>
      <c r="R58" s="348"/>
      <c r="S58" s="348"/>
      <c r="T58" s="348"/>
      <c r="U58" s="348"/>
      <c r="V58" s="348">
        <v>-3.2347000000000001E-2</v>
      </c>
      <c r="W58" s="348">
        <v>6.8840000000000004E-3</v>
      </c>
      <c r="X58" s="348">
        <v>1.6012999999999999E-2</v>
      </c>
      <c r="Y58" s="348">
        <v>0</v>
      </c>
      <c r="Z58" s="348">
        <v>0</v>
      </c>
      <c r="AA58" s="348">
        <v>0</v>
      </c>
      <c r="AB58" s="348">
        <v>0</v>
      </c>
      <c r="AC58" s="348">
        <v>0</v>
      </c>
      <c r="AD58" s="348">
        <v>0</v>
      </c>
      <c r="AE58" s="348">
        <v>0</v>
      </c>
      <c r="AF58" s="348">
        <v>0</v>
      </c>
      <c r="AG58" s="350"/>
      <c r="AH58" s="350"/>
      <c r="AI58" s="350"/>
      <c r="AJ58" s="350"/>
      <c r="AK58" s="350"/>
      <c r="AL58" s="350"/>
      <c r="AM58" s="350"/>
      <c r="AN58" s="350"/>
      <c r="AO58" s="350"/>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c r="HR58" s="346"/>
      <c r="HS58" s="346"/>
      <c r="HT58" s="346"/>
      <c r="HU58" s="346"/>
      <c r="HV58" s="346"/>
      <c r="HW58" s="346"/>
      <c r="HX58" s="346"/>
      <c r="HY58" s="346"/>
      <c r="HZ58" s="346"/>
      <c r="IA58" s="346"/>
      <c r="IB58" s="346"/>
      <c r="IC58" s="346"/>
      <c r="ID58" s="346"/>
      <c r="IE58" s="346"/>
      <c r="IF58" s="346"/>
      <c r="IG58" s="346"/>
      <c r="IH58" s="346"/>
      <c r="II58" s="346"/>
      <c r="IJ58" s="346"/>
      <c r="IK58" s="346"/>
      <c r="IL58" s="346"/>
      <c r="IM58" s="346"/>
      <c r="IN58" s="346"/>
      <c r="IO58" s="346"/>
      <c r="IP58" s="346"/>
      <c r="IQ58" s="346"/>
      <c r="IR58" s="346"/>
      <c r="IS58" s="346"/>
      <c r="IT58" s="346"/>
      <c r="IU58" s="346"/>
      <c r="IV58" s="346"/>
      <c r="IW58" s="346"/>
      <c r="IX58" s="346"/>
      <c r="IY58" s="346"/>
      <c r="IZ58" s="346"/>
      <c r="JA58" s="346"/>
      <c r="JB58" s="346"/>
      <c r="JC58" s="346"/>
      <c r="JD58" s="346"/>
      <c r="JE58" s="346"/>
      <c r="JF58" s="346"/>
      <c r="JG58" s="346"/>
      <c r="JH58" s="346"/>
      <c r="JI58" s="346"/>
      <c r="JJ58" s="346"/>
      <c r="JK58" s="346"/>
      <c r="JL58" s="346"/>
      <c r="JM58" s="346"/>
      <c r="JN58" s="346"/>
      <c r="JO58" s="346"/>
      <c r="JP58" s="346"/>
      <c r="JQ58" s="346"/>
      <c r="JR58" s="346"/>
      <c r="JS58" s="346"/>
      <c r="JT58" s="346"/>
      <c r="JU58" s="346"/>
      <c r="JV58" s="346"/>
      <c r="JW58" s="346"/>
      <c r="JX58" s="346"/>
      <c r="JY58" s="346"/>
      <c r="JZ58" s="346"/>
      <c r="KA58" s="346"/>
      <c r="KB58" s="346"/>
      <c r="KC58" s="346"/>
      <c r="KD58" s="346"/>
      <c r="KE58" s="346"/>
      <c r="KF58" s="346"/>
      <c r="KG58" s="346"/>
      <c r="KH58" s="346"/>
      <c r="KI58" s="346"/>
      <c r="KJ58" s="346"/>
      <c r="KK58" s="346"/>
      <c r="KL58" s="346"/>
      <c r="KM58" s="346"/>
      <c r="KN58" s="346"/>
      <c r="KO58" s="346"/>
      <c r="KP58" s="346"/>
      <c r="KQ58" s="346"/>
      <c r="KR58" s="346"/>
      <c r="KS58" s="346"/>
      <c r="KT58" s="346"/>
      <c r="KU58" s="346"/>
      <c r="KV58" s="346"/>
      <c r="KW58" s="346"/>
      <c r="KX58" s="346"/>
      <c r="KY58" s="346"/>
      <c r="KZ58" s="346"/>
      <c r="LA58" s="346"/>
      <c r="LB58" s="346"/>
      <c r="LC58" s="346"/>
      <c r="LD58" s="346"/>
      <c r="LE58" s="346"/>
      <c r="LF58" s="346"/>
      <c r="LG58" s="346"/>
      <c r="LH58" s="346"/>
      <c r="LI58" s="346"/>
      <c r="LJ58" s="346"/>
      <c r="LK58" s="346"/>
      <c r="LL58" s="346"/>
      <c r="LM58" s="346"/>
      <c r="LN58" s="346"/>
      <c r="LO58" s="346"/>
      <c r="LP58" s="346"/>
      <c r="LQ58" s="346"/>
      <c r="LR58" s="346"/>
      <c r="LS58" s="346"/>
      <c r="LT58" s="346"/>
      <c r="LU58" s="346"/>
      <c r="LV58" s="346"/>
      <c r="LW58" s="346"/>
      <c r="LX58" s="346"/>
      <c r="LY58" s="346"/>
      <c r="LZ58" s="346"/>
      <c r="MA58" s="346"/>
      <c r="MB58" s="346"/>
      <c r="MC58" s="346"/>
      <c r="MD58" s="346"/>
      <c r="ME58" s="346"/>
      <c r="MF58" s="346"/>
      <c r="MG58" s="346"/>
      <c r="MH58" s="346"/>
      <c r="MI58" s="346"/>
      <c r="MJ58" s="346"/>
      <c r="MK58" s="346"/>
      <c r="ML58" s="346"/>
      <c r="MM58" s="346"/>
      <c r="MN58" s="346"/>
      <c r="MO58" s="346"/>
      <c r="MP58" s="346"/>
      <c r="MQ58" s="346"/>
      <c r="MR58" s="346"/>
      <c r="MS58" s="346"/>
      <c r="MT58" s="346"/>
      <c r="MU58" s="346"/>
      <c r="MV58" s="346"/>
      <c r="MW58" s="346"/>
      <c r="MX58" s="346"/>
      <c r="MY58" s="346"/>
      <c r="MZ58" s="346"/>
      <c r="NA58" s="346"/>
      <c r="NB58" s="346"/>
      <c r="NC58" s="346"/>
      <c r="ND58" s="346"/>
      <c r="NE58" s="346"/>
      <c r="NF58" s="346"/>
      <c r="NG58" s="346"/>
      <c r="NH58" s="346"/>
      <c r="NI58" s="346"/>
      <c r="NJ58" s="346"/>
      <c r="NK58" s="346"/>
      <c r="NL58" s="346"/>
      <c r="NM58" s="346"/>
      <c r="NN58" s="346"/>
      <c r="NO58" s="346"/>
      <c r="NP58" s="346"/>
      <c r="NQ58" s="346"/>
      <c r="NR58" s="346"/>
      <c r="NS58" s="346"/>
      <c r="NT58" s="346"/>
      <c r="NU58" s="346"/>
      <c r="NV58" s="346"/>
      <c r="NW58" s="346"/>
      <c r="NX58" s="346"/>
      <c r="NY58" s="346"/>
      <c r="NZ58" s="346"/>
      <c r="OA58" s="346"/>
      <c r="OB58" s="346"/>
      <c r="OC58" s="346"/>
      <c r="OD58" s="346"/>
      <c r="OE58" s="346"/>
      <c r="OF58" s="346"/>
      <c r="OG58" s="346"/>
      <c r="OH58" s="346"/>
      <c r="OI58" s="346"/>
      <c r="OJ58" s="346"/>
      <c r="OK58" s="346"/>
      <c r="OL58" s="346"/>
      <c r="OM58" s="346"/>
      <c r="ON58" s="346"/>
      <c r="OO58" s="346"/>
      <c r="OP58" s="346"/>
      <c r="OQ58" s="346"/>
      <c r="OR58" s="346"/>
      <c r="OS58" s="346"/>
      <c r="OT58" s="346"/>
      <c r="OU58" s="346"/>
      <c r="OV58" s="346"/>
      <c r="OW58" s="346"/>
      <c r="OX58" s="346"/>
      <c r="OY58" s="346"/>
      <c r="OZ58" s="346"/>
      <c r="PA58" s="346"/>
      <c r="PB58" s="346"/>
      <c r="PC58" s="346"/>
      <c r="PD58" s="346"/>
      <c r="PE58" s="346"/>
      <c r="PF58" s="346"/>
      <c r="PG58" s="346"/>
      <c r="PH58" s="346"/>
      <c r="PI58" s="346"/>
      <c r="PJ58" s="346"/>
      <c r="PK58" s="346"/>
      <c r="PL58" s="346"/>
      <c r="PM58" s="346"/>
      <c r="PN58" s="346"/>
      <c r="PO58" s="346"/>
      <c r="PP58" s="346"/>
      <c r="PQ58" s="346"/>
      <c r="PR58" s="346"/>
      <c r="PS58" s="346"/>
      <c r="PT58" s="346"/>
      <c r="PU58" s="346"/>
      <c r="PV58" s="346"/>
      <c r="PW58" s="346"/>
      <c r="PX58" s="346"/>
      <c r="PY58" s="346"/>
      <c r="PZ58" s="346"/>
      <c r="QA58" s="346"/>
      <c r="QB58" s="346"/>
      <c r="QC58" s="346"/>
      <c r="QD58" s="346"/>
      <c r="QE58" s="346"/>
      <c r="QF58" s="346"/>
      <c r="QG58" s="346"/>
      <c r="QH58" s="346"/>
      <c r="QI58" s="346"/>
      <c r="QJ58" s="346"/>
      <c r="QK58" s="346"/>
      <c r="QL58" s="346"/>
      <c r="QM58" s="346"/>
      <c r="QN58" s="346"/>
      <c r="QO58" s="346"/>
      <c r="QP58" s="346"/>
      <c r="QQ58" s="346"/>
      <c r="QR58" s="346"/>
      <c r="QS58" s="346"/>
      <c r="QT58" s="346"/>
      <c r="QU58" s="346"/>
      <c r="QV58" s="346"/>
      <c r="QW58" s="346"/>
      <c r="QX58" s="346"/>
      <c r="QY58" s="346"/>
      <c r="QZ58" s="346"/>
      <c r="RA58" s="346"/>
      <c r="RB58" s="346"/>
      <c r="RC58" s="346"/>
      <c r="RD58" s="346"/>
      <c r="RE58" s="346"/>
      <c r="RF58" s="346"/>
      <c r="RG58" s="346"/>
      <c r="RH58" s="346"/>
      <c r="RI58" s="346"/>
      <c r="RJ58" s="346"/>
      <c r="RK58" s="346"/>
      <c r="RL58" s="346"/>
      <c r="RM58" s="346"/>
      <c r="RN58" s="346"/>
      <c r="RO58" s="346"/>
      <c r="RP58" s="346"/>
      <c r="RQ58" s="346"/>
      <c r="RR58" s="346"/>
      <c r="RS58" s="346"/>
      <c r="RT58" s="346"/>
      <c r="RU58" s="346"/>
      <c r="RV58" s="346"/>
      <c r="RW58" s="346"/>
      <c r="RX58" s="346"/>
      <c r="RY58" s="346"/>
      <c r="RZ58" s="346"/>
      <c r="SA58" s="346"/>
      <c r="SB58" s="346"/>
      <c r="SC58" s="346"/>
      <c r="SD58" s="346"/>
      <c r="SE58" s="346"/>
      <c r="SF58" s="346"/>
      <c r="SG58" s="346"/>
      <c r="SH58" s="346"/>
      <c r="SI58" s="346"/>
      <c r="SJ58" s="346"/>
      <c r="SK58" s="346"/>
      <c r="SL58" s="346"/>
      <c r="SM58" s="346"/>
      <c r="SN58" s="346"/>
      <c r="SO58" s="346"/>
      <c r="SP58" s="346"/>
      <c r="SQ58" s="346"/>
      <c r="SR58" s="346"/>
      <c r="SS58" s="346"/>
      <c r="ST58" s="346"/>
      <c r="SU58" s="346"/>
      <c r="SV58" s="346"/>
      <c r="SW58" s="346"/>
      <c r="SX58" s="346"/>
      <c r="SY58" s="346"/>
      <c r="SZ58" s="346"/>
      <c r="TA58" s="346"/>
      <c r="TB58" s="346"/>
      <c r="TC58" s="346"/>
      <c r="TD58" s="346"/>
      <c r="TE58" s="346"/>
      <c r="TF58" s="346"/>
      <c r="TG58" s="346"/>
      <c r="TH58" s="346"/>
      <c r="TI58" s="346"/>
      <c r="TJ58" s="346"/>
      <c r="TK58" s="346"/>
      <c r="TL58" s="346"/>
      <c r="TM58" s="346"/>
      <c r="TN58" s="346"/>
      <c r="TO58" s="346"/>
      <c r="TP58" s="346"/>
      <c r="TQ58" s="346"/>
      <c r="TR58" s="346"/>
      <c r="TS58" s="346"/>
      <c r="TT58" s="346"/>
      <c r="TU58" s="346"/>
      <c r="TV58" s="346"/>
      <c r="TW58" s="346"/>
      <c r="TX58" s="346"/>
      <c r="TY58" s="346"/>
      <c r="TZ58" s="346"/>
      <c r="UA58" s="346"/>
      <c r="UB58" s="346"/>
      <c r="UC58" s="346"/>
      <c r="UD58" s="346"/>
      <c r="UE58" s="346"/>
      <c r="UF58" s="346"/>
      <c r="UG58" s="346"/>
      <c r="UH58" s="346"/>
      <c r="UI58" s="346"/>
      <c r="UJ58" s="346"/>
      <c r="UK58" s="346"/>
      <c r="UL58" s="346"/>
      <c r="UM58" s="346"/>
      <c r="UN58" s="346"/>
      <c r="UO58" s="346"/>
      <c r="UP58" s="346"/>
      <c r="UQ58" s="346"/>
      <c r="UR58" s="346"/>
      <c r="US58" s="346"/>
      <c r="UT58" s="346"/>
      <c r="UU58" s="346"/>
      <c r="UV58" s="346"/>
      <c r="UW58" s="346"/>
      <c r="UX58" s="346"/>
      <c r="UY58" s="346"/>
      <c r="UZ58" s="346"/>
      <c r="VA58" s="346"/>
      <c r="VB58" s="346"/>
      <c r="VC58" s="346"/>
      <c r="VD58" s="346"/>
      <c r="VE58" s="346"/>
      <c r="VF58" s="346"/>
      <c r="VG58" s="346"/>
      <c r="VH58" s="346"/>
      <c r="VI58" s="346"/>
      <c r="VJ58" s="346"/>
      <c r="VK58" s="346"/>
      <c r="VL58" s="346"/>
      <c r="VM58" s="346"/>
      <c r="VN58" s="346"/>
      <c r="VO58" s="346"/>
      <c r="VP58" s="346"/>
      <c r="VQ58" s="346"/>
      <c r="VR58" s="346"/>
      <c r="VS58" s="346"/>
      <c r="VT58" s="346"/>
      <c r="VU58" s="346"/>
      <c r="VV58" s="346"/>
      <c r="VW58" s="346"/>
      <c r="VX58" s="346"/>
      <c r="VY58" s="346"/>
      <c r="VZ58" s="346"/>
      <c r="WA58" s="346"/>
      <c r="WB58" s="346"/>
      <c r="WC58" s="346"/>
      <c r="WD58" s="346"/>
      <c r="WE58" s="346"/>
      <c r="WF58" s="346"/>
      <c r="WG58" s="346"/>
      <c r="WH58" s="346"/>
      <c r="WI58" s="346"/>
      <c r="WJ58" s="346"/>
      <c r="WK58" s="346"/>
      <c r="WL58" s="346"/>
      <c r="WM58" s="346"/>
      <c r="WN58" s="346"/>
      <c r="WO58" s="346"/>
      <c r="WP58" s="346"/>
      <c r="WQ58" s="346"/>
      <c r="WR58" s="346"/>
      <c r="WS58" s="346"/>
      <c r="WT58" s="346"/>
      <c r="WU58" s="346"/>
      <c r="WV58" s="346"/>
      <c r="WW58" s="346"/>
      <c r="WX58" s="346"/>
      <c r="WY58" s="346"/>
      <c r="WZ58" s="346"/>
      <c r="XA58" s="346"/>
      <c r="XB58" s="346"/>
      <c r="XC58" s="346"/>
      <c r="XD58" s="346"/>
      <c r="XE58" s="346"/>
      <c r="XF58" s="346"/>
      <c r="XG58" s="346"/>
      <c r="XH58" s="346"/>
      <c r="XI58" s="346"/>
      <c r="XJ58" s="346"/>
      <c r="XK58" s="346"/>
      <c r="XL58" s="346"/>
      <c r="XM58" s="346"/>
      <c r="XN58" s="346"/>
      <c r="XO58" s="346"/>
      <c r="XP58" s="346"/>
      <c r="XQ58" s="346"/>
      <c r="XR58" s="346"/>
      <c r="XS58" s="346"/>
      <c r="XT58" s="346"/>
      <c r="XU58" s="346"/>
      <c r="XV58" s="346"/>
      <c r="XW58" s="346"/>
      <c r="XX58" s="346"/>
      <c r="XY58" s="346"/>
      <c r="XZ58" s="346"/>
      <c r="YA58" s="346"/>
      <c r="YB58" s="346"/>
      <c r="YC58" s="346"/>
      <c r="YD58" s="346"/>
      <c r="YE58" s="346"/>
      <c r="YF58" s="346"/>
      <c r="YG58" s="346"/>
      <c r="YH58" s="346"/>
      <c r="YI58" s="346"/>
      <c r="YJ58" s="346"/>
      <c r="YK58" s="346"/>
      <c r="YL58" s="346"/>
      <c r="YM58" s="346"/>
      <c r="YN58" s="346"/>
      <c r="YO58" s="346"/>
      <c r="YP58" s="346"/>
      <c r="YQ58" s="346"/>
      <c r="YR58" s="346"/>
      <c r="YS58" s="346"/>
      <c r="YT58" s="346"/>
      <c r="YU58" s="346"/>
      <c r="YV58" s="346"/>
      <c r="YW58" s="346"/>
      <c r="YX58" s="346"/>
    </row>
    <row r="59" spans="1:674" s="264" customFormat="1" ht="11.25" customHeight="1" x14ac:dyDescent="0.2">
      <c r="A59" s="407"/>
      <c r="B59" s="349" t="s">
        <v>126</v>
      </c>
      <c r="C59" s="350"/>
      <c r="D59" s="350"/>
      <c r="E59" s="350"/>
      <c r="F59" s="350"/>
      <c r="G59" s="350"/>
      <c r="H59" s="350"/>
      <c r="I59" s="350"/>
      <c r="J59" s="350"/>
      <c r="K59" s="350"/>
      <c r="L59" s="350"/>
      <c r="M59" s="350"/>
      <c r="N59" s="350"/>
      <c r="O59" s="350"/>
      <c r="P59" s="350"/>
      <c r="Q59" s="350"/>
      <c r="R59" s="350"/>
      <c r="S59" s="350"/>
      <c r="T59" s="350"/>
      <c r="U59" s="350"/>
      <c r="V59" s="350">
        <v>-4.2430000000000002E-3</v>
      </c>
      <c r="W59" s="350">
        <v>8.5999999999999998E-4</v>
      </c>
      <c r="X59" s="350">
        <v>1.9729999999999999E-3</v>
      </c>
      <c r="Y59" s="350">
        <v>0</v>
      </c>
      <c r="Z59" s="350">
        <v>0</v>
      </c>
      <c r="AA59" s="350">
        <v>0</v>
      </c>
      <c r="AB59" s="350">
        <v>0</v>
      </c>
      <c r="AC59" s="350">
        <v>0</v>
      </c>
      <c r="AD59" s="350">
        <v>0</v>
      </c>
      <c r="AE59" s="350">
        <v>0</v>
      </c>
      <c r="AF59" s="350">
        <v>0</v>
      </c>
      <c r="AG59" s="350"/>
      <c r="AH59" s="350"/>
      <c r="AI59" s="350"/>
      <c r="AJ59" s="350"/>
      <c r="AK59" s="350"/>
      <c r="AL59" s="350"/>
      <c r="AM59" s="350"/>
      <c r="AN59" s="350"/>
      <c r="AO59" s="350"/>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c r="EP59" s="355"/>
      <c r="EQ59" s="355"/>
      <c r="ER59" s="355"/>
      <c r="ES59" s="355"/>
      <c r="ET59" s="355"/>
      <c r="EU59" s="355"/>
      <c r="EV59" s="355"/>
      <c r="EW59" s="355"/>
      <c r="EX59" s="355"/>
      <c r="EY59" s="355"/>
      <c r="EZ59" s="355"/>
      <c r="FA59" s="355"/>
      <c r="FB59" s="355"/>
      <c r="FC59" s="355"/>
      <c r="FD59" s="355"/>
      <c r="FE59" s="355"/>
      <c r="FF59" s="355"/>
      <c r="FG59" s="355"/>
      <c r="FH59" s="355"/>
      <c r="FI59" s="355"/>
      <c r="FJ59" s="355"/>
      <c r="FK59" s="355"/>
      <c r="FL59" s="355"/>
      <c r="FM59" s="355"/>
      <c r="FN59" s="355"/>
      <c r="FO59" s="355"/>
      <c r="FP59" s="355"/>
      <c r="FQ59" s="355"/>
      <c r="FR59" s="355"/>
      <c r="FS59" s="355"/>
      <c r="FT59" s="355"/>
      <c r="FU59" s="355"/>
      <c r="FV59" s="355"/>
      <c r="FW59" s="355"/>
      <c r="FX59" s="355"/>
      <c r="FY59" s="355"/>
      <c r="FZ59" s="355"/>
      <c r="GA59" s="355"/>
      <c r="GB59" s="355"/>
      <c r="GC59" s="355"/>
      <c r="GD59" s="355"/>
      <c r="GE59" s="355"/>
      <c r="GF59" s="355"/>
      <c r="GG59" s="355"/>
      <c r="GH59" s="355"/>
      <c r="GI59" s="355"/>
      <c r="GJ59" s="355"/>
      <c r="GK59" s="355"/>
      <c r="GL59" s="355"/>
      <c r="GM59" s="355"/>
      <c r="GN59" s="355"/>
      <c r="GO59" s="355"/>
      <c r="GP59" s="355"/>
      <c r="GQ59" s="355"/>
      <c r="GR59" s="355"/>
      <c r="GS59" s="355"/>
      <c r="GT59" s="355"/>
      <c r="GU59" s="355"/>
      <c r="GV59" s="355"/>
      <c r="GW59" s="355"/>
      <c r="GX59" s="355"/>
      <c r="GY59" s="355"/>
      <c r="GZ59" s="355"/>
      <c r="HA59" s="355"/>
      <c r="HB59" s="355"/>
      <c r="HC59" s="355"/>
      <c r="HD59" s="355"/>
      <c r="HE59" s="355"/>
      <c r="HF59" s="355"/>
      <c r="HG59" s="355"/>
      <c r="HH59" s="355"/>
      <c r="HI59" s="355"/>
      <c r="HJ59" s="355"/>
      <c r="HK59" s="355"/>
      <c r="HL59" s="355"/>
      <c r="HM59" s="355"/>
      <c r="HN59" s="355"/>
      <c r="HO59" s="355"/>
      <c r="HP59" s="355"/>
      <c r="HQ59" s="355"/>
      <c r="HR59" s="355"/>
      <c r="HS59" s="355"/>
      <c r="HT59" s="355"/>
      <c r="HU59" s="355"/>
      <c r="HV59" s="355"/>
      <c r="HW59" s="355"/>
      <c r="HX59" s="355"/>
      <c r="HY59" s="355"/>
      <c r="HZ59" s="355"/>
      <c r="IA59" s="355"/>
      <c r="IB59" s="355"/>
      <c r="IC59" s="355"/>
      <c r="ID59" s="355"/>
      <c r="IE59" s="355"/>
      <c r="IF59" s="355"/>
      <c r="IG59" s="355"/>
      <c r="IH59" s="355"/>
      <c r="II59" s="355"/>
      <c r="IJ59" s="355"/>
      <c r="IK59" s="355"/>
      <c r="IL59" s="355"/>
      <c r="IM59" s="355"/>
      <c r="IN59" s="355"/>
      <c r="IO59" s="355"/>
      <c r="IP59" s="355"/>
      <c r="IQ59" s="355"/>
      <c r="IR59" s="355"/>
      <c r="IS59" s="355"/>
      <c r="IT59" s="355"/>
      <c r="IU59" s="355"/>
      <c r="IV59" s="355"/>
      <c r="IW59" s="355"/>
      <c r="IX59" s="355"/>
      <c r="IY59" s="355"/>
      <c r="IZ59" s="355"/>
      <c r="JA59" s="355"/>
      <c r="JB59" s="355"/>
      <c r="JC59" s="355"/>
      <c r="JD59" s="355"/>
      <c r="JE59" s="355"/>
      <c r="JF59" s="355"/>
      <c r="JG59" s="355"/>
      <c r="JH59" s="355"/>
      <c r="JI59" s="355"/>
      <c r="JJ59" s="355"/>
      <c r="JK59" s="355"/>
      <c r="JL59" s="355"/>
      <c r="JM59" s="355"/>
      <c r="JN59" s="355"/>
      <c r="JO59" s="355"/>
      <c r="JP59" s="355"/>
      <c r="JQ59" s="355"/>
      <c r="JR59" s="355"/>
      <c r="JS59" s="355"/>
      <c r="JT59" s="355"/>
      <c r="JU59" s="355"/>
      <c r="JV59" s="355"/>
      <c r="JW59" s="355"/>
      <c r="JX59" s="355"/>
      <c r="JY59" s="355"/>
      <c r="JZ59" s="355"/>
      <c r="KA59" s="355"/>
      <c r="KB59" s="355"/>
      <c r="KC59" s="355"/>
      <c r="KD59" s="355"/>
      <c r="KE59" s="355"/>
      <c r="KF59" s="355"/>
      <c r="KG59" s="355"/>
      <c r="KH59" s="355"/>
      <c r="KI59" s="355"/>
      <c r="KJ59" s="355"/>
      <c r="KK59" s="355"/>
      <c r="KL59" s="355"/>
      <c r="KM59" s="355"/>
      <c r="KN59" s="355"/>
      <c r="KO59" s="355"/>
      <c r="KP59" s="355"/>
      <c r="KQ59" s="355"/>
      <c r="KR59" s="355"/>
      <c r="KS59" s="355"/>
      <c r="KT59" s="355"/>
      <c r="KU59" s="355"/>
      <c r="KV59" s="355"/>
      <c r="KW59" s="355"/>
      <c r="KX59" s="355"/>
      <c r="KY59" s="355"/>
      <c r="KZ59" s="355"/>
      <c r="LA59" s="355"/>
      <c r="LB59" s="355"/>
      <c r="LC59" s="355"/>
      <c r="LD59" s="355"/>
      <c r="LE59" s="355"/>
      <c r="LF59" s="355"/>
      <c r="LG59" s="355"/>
      <c r="LH59" s="355"/>
      <c r="LI59" s="355"/>
      <c r="LJ59" s="355"/>
      <c r="LK59" s="355"/>
      <c r="LL59" s="355"/>
      <c r="LM59" s="355"/>
      <c r="LN59" s="355"/>
      <c r="LO59" s="355"/>
      <c r="LP59" s="355"/>
      <c r="LQ59" s="355"/>
      <c r="LR59" s="355"/>
      <c r="LS59" s="355"/>
      <c r="LT59" s="355"/>
      <c r="LU59" s="355"/>
      <c r="LV59" s="355"/>
      <c r="LW59" s="355"/>
      <c r="LX59" s="355"/>
      <c r="LY59" s="355"/>
      <c r="LZ59" s="355"/>
      <c r="MA59" s="355"/>
      <c r="MB59" s="355"/>
      <c r="MC59" s="355"/>
      <c r="MD59" s="355"/>
      <c r="ME59" s="355"/>
      <c r="MF59" s="355"/>
      <c r="MG59" s="355"/>
      <c r="MH59" s="355"/>
      <c r="MI59" s="355"/>
      <c r="MJ59" s="355"/>
      <c r="MK59" s="355"/>
      <c r="ML59" s="355"/>
      <c r="MM59" s="355"/>
      <c r="MN59" s="355"/>
      <c r="MO59" s="355"/>
      <c r="MP59" s="355"/>
      <c r="MQ59" s="355"/>
      <c r="MR59" s="355"/>
      <c r="MS59" s="355"/>
      <c r="MT59" s="355"/>
      <c r="MU59" s="355"/>
      <c r="MV59" s="355"/>
      <c r="MW59" s="355"/>
      <c r="MX59" s="355"/>
      <c r="MY59" s="355"/>
      <c r="MZ59" s="355"/>
      <c r="NA59" s="355"/>
      <c r="NB59" s="355"/>
      <c r="NC59" s="355"/>
      <c r="ND59" s="355"/>
      <c r="NE59" s="355"/>
      <c r="NF59" s="355"/>
      <c r="NG59" s="355"/>
      <c r="NH59" s="355"/>
      <c r="NI59" s="355"/>
      <c r="NJ59" s="355"/>
      <c r="NK59" s="355"/>
      <c r="NL59" s="355"/>
      <c r="NM59" s="355"/>
      <c r="NN59" s="355"/>
      <c r="NO59" s="355"/>
      <c r="NP59" s="355"/>
      <c r="NQ59" s="355"/>
      <c r="NR59" s="355"/>
      <c r="NS59" s="355"/>
      <c r="NT59" s="355"/>
      <c r="NU59" s="355"/>
      <c r="NV59" s="355"/>
      <c r="NW59" s="355"/>
      <c r="NX59" s="355"/>
      <c r="NY59" s="355"/>
      <c r="NZ59" s="355"/>
      <c r="OA59" s="355"/>
      <c r="OB59" s="355"/>
      <c r="OC59" s="355"/>
      <c r="OD59" s="355"/>
      <c r="OE59" s="355"/>
      <c r="OF59" s="355"/>
      <c r="OG59" s="355"/>
      <c r="OH59" s="355"/>
      <c r="OI59" s="355"/>
      <c r="OJ59" s="355"/>
      <c r="OK59" s="355"/>
      <c r="OL59" s="355"/>
      <c r="OM59" s="355"/>
      <c r="ON59" s="355"/>
      <c r="OO59" s="355"/>
      <c r="OP59" s="355"/>
      <c r="OQ59" s="355"/>
      <c r="OR59" s="355"/>
      <c r="OS59" s="355"/>
      <c r="OT59" s="355"/>
      <c r="OU59" s="355"/>
      <c r="OV59" s="355"/>
      <c r="OW59" s="355"/>
      <c r="OX59" s="355"/>
      <c r="OY59" s="355"/>
      <c r="OZ59" s="355"/>
      <c r="PA59" s="355"/>
      <c r="PB59" s="355"/>
      <c r="PC59" s="355"/>
      <c r="PD59" s="355"/>
      <c r="PE59" s="355"/>
      <c r="PF59" s="355"/>
      <c r="PG59" s="355"/>
      <c r="PH59" s="355"/>
      <c r="PI59" s="355"/>
      <c r="PJ59" s="355"/>
      <c r="PK59" s="355"/>
      <c r="PL59" s="355"/>
      <c r="PM59" s="355"/>
      <c r="PN59" s="355"/>
      <c r="PO59" s="355"/>
      <c r="PP59" s="355"/>
      <c r="PQ59" s="355"/>
      <c r="PR59" s="355"/>
      <c r="PS59" s="355"/>
      <c r="PT59" s="355"/>
      <c r="PU59" s="355"/>
      <c r="PV59" s="355"/>
      <c r="PW59" s="355"/>
      <c r="PX59" s="355"/>
      <c r="PY59" s="355"/>
      <c r="PZ59" s="355"/>
      <c r="QA59" s="355"/>
      <c r="QB59" s="355"/>
      <c r="QC59" s="355"/>
      <c r="QD59" s="355"/>
      <c r="QE59" s="355"/>
      <c r="QF59" s="355"/>
      <c r="QG59" s="355"/>
      <c r="QH59" s="355"/>
      <c r="QI59" s="355"/>
      <c r="QJ59" s="355"/>
      <c r="QK59" s="355"/>
      <c r="QL59" s="355"/>
      <c r="QM59" s="355"/>
      <c r="QN59" s="355"/>
      <c r="QO59" s="355"/>
      <c r="QP59" s="355"/>
      <c r="QQ59" s="355"/>
      <c r="QR59" s="355"/>
      <c r="QS59" s="355"/>
      <c r="QT59" s="355"/>
      <c r="QU59" s="355"/>
      <c r="QV59" s="355"/>
      <c r="QW59" s="355"/>
      <c r="QX59" s="355"/>
      <c r="QY59" s="355"/>
      <c r="QZ59" s="355"/>
      <c r="RA59" s="355"/>
      <c r="RB59" s="355"/>
      <c r="RC59" s="355"/>
      <c r="RD59" s="355"/>
      <c r="RE59" s="355"/>
      <c r="RF59" s="355"/>
      <c r="RG59" s="355"/>
      <c r="RH59" s="355"/>
      <c r="RI59" s="355"/>
      <c r="RJ59" s="355"/>
      <c r="RK59" s="355"/>
      <c r="RL59" s="355"/>
      <c r="RM59" s="355"/>
      <c r="RN59" s="355"/>
      <c r="RO59" s="355"/>
      <c r="RP59" s="355"/>
      <c r="RQ59" s="355"/>
      <c r="RR59" s="355"/>
      <c r="RS59" s="355"/>
      <c r="RT59" s="355"/>
      <c r="RU59" s="355"/>
      <c r="RV59" s="355"/>
      <c r="RW59" s="355"/>
      <c r="RX59" s="355"/>
      <c r="RY59" s="355"/>
      <c r="RZ59" s="355"/>
      <c r="SA59" s="355"/>
      <c r="SB59" s="355"/>
      <c r="SC59" s="355"/>
      <c r="SD59" s="355"/>
      <c r="SE59" s="355"/>
      <c r="SF59" s="355"/>
      <c r="SG59" s="355"/>
      <c r="SH59" s="355"/>
      <c r="SI59" s="355"/>
      <c r="SJ59" s="355"/>
      <c r="SK59" s="355"/>
      <c r="SL59" s="355"/>
      <c r="SM59" s="355"/>
      <c r="SN59" s="355"/>
      <c r="SO59" s="355"/>
      <c r="SP59" s="355"/>
      <c r="SQ59" s="355"/>
      <c r="SR59" s="355"/>
      <c r="SS59" s="355"/>
      <c r="ST59" s="355"/>
      <c r="SU59" s="355"/>
      <c r="SV59" s="355"/>
      <c r="SW59" s="355"/>
      <c r="SX59" s="355"/>
      <c r="SY59" s="355"/>
      <c r="SZ59" s="355"/>
      <c r="TA59" s="355"/>
      <c r="TB59" s="355"/>
      <c r="TC59" s="355"/>
      <c r="TD59" s="355"/>
      <c r="TE59" s="355"/>
      <c r="TF59" s="355"/>
      <c r="TG59" s="355"/>
      <c r="TH59" s="355"/>
      <c r="TI59" s="355"/>
      <c r="TJ59" s="355"/>
      <c r="TK59" s="355"/>
      <c r="TL59" s="355"/>
      <c r="TM59" s="355"/>
      <c r="TN59" s="355"/>
      <c r="TO59" s="355"/>
      <c r="TP59" s="355"/>
      <c r="TQ59" s="355"/>
      <c r="TR59" s="355"/>
      <c r="TS59" s="355"/>
      <c r="TT59" s="355"/>
      <c r="TU59" s="355"/>
      <c r="TV59" s="355"/>
      <c r="TW59" s="355"/>
      <c r="TX59" s="355"/>
      <c r="TY59" s="355"/>
      <c r="TZ59" s="355"/>
      <c r="UA59" s="355"/>
      <c r="UB59" s="355"/>
      <c r="UC59" s="355"/>
      <c r="UD59" s="355"/>
      <c r="UE59" s="355"/>
      <c r="UF59" s="355"/>
      <c r="UG59" s="355"/>
      <c r="UH59" s="355"/>
      <c r="UI59" s="355"/>
      <c r="UJ59" s="355"/>
      <c r="UK59" s="355"/>
      <c r="UL59" s="355"/>
      <c r="UM59" s="355"/>
      <c r="UN59" s="355"/>
      <c r="UO59" s="355"/>
      <c r="UP59" s="355"/>
      <c r="UQ59" s="355"/>
      <c r="UR59" s="355"/>
      <c r="US59" s="355"/>
      <c r="UT59" s="355"/>
      <c r="UU59" s="355"/>
      <c r="UV59" s="355"/>
      <c r="UW59" s="355"/>
      <c r="UX59" s="355"/>
      <c r="UY59" s="355"/>
      <c r="UZ59" s="355"/>
      <c r="VA59" s="355"/>
      <c r="VB59" s="355"/>
      <c r="VC59" s="355"/>
      <c r="VD59" s="355"/>
      <c r="VE59" s="355"/>
      <c r="VF59" s="355"/>
      <c r="VG59" s="355"/>
      <c r="VH59" s="355"/>
      <c r="VI59" s="355"/>
      <c r="VJ59" s="355"/>
      <c r="VK59" s="355"/>
      <c r="VL59" s="355"/>
      <c r="VM59" s="355"/>
      <c r="VN59" s="355"/>
      <c r="VO59" s="355"/>
      <c r="VP59" s="355"/>
      <c r="VQ59" s="355"/>
      <c r="VR59" s="355"/>
      <c r="VS59" s="355"/>
      <c r="VT59" s="355"/>
      <c r="VU59" s="355"/>
      <c r="VV59" s="355"/>
      <c r="VW59" s="355"/>
      <c r="VX59" s="355"/>
      <c r="VY59" s="355"/>
      <c r="VZ59" s="355"/>
      <c r="WA59" s="355"/>
      <c r="WB59" s="355"/>
      <c r="WC59" s="355"/>
      <c r="WD59" s="355"/>
      <c r="WE59" s="355"/>
      <c r="WF59" s="355"/>
      <c r="WG59" s="355"/>
      <c r="WH59" s="355"/>
      <c r="WI59" s="355"/>
      <c r="WJ59" s="355"/>
      <c r="WK59" s="355"/>
      <c r="WL59" s="355"/>
      <c r="WM59" s="355"/>
      <c r="WN59" s="355"/>
      <c r="WO59" s="355"/>
      <c r="WP59" s="355"/>
      <c r="WQ59" s="355"/>
      <c r="WR59" s="355"/>
      <c r="WS59" s="355"/>
      <c r="WT59" s="355"/>
      <c r="WU59" s="355"/>
      <c r="WV59" s="355"/>
      <c r="WW59" s="355"/>
      <c r="WX59" s="355"/>
      <c r="WY59" s="355"/>
      <c r="WZ59" s="355"/>
      <c r="XA59" s="355"/>
      <c r="XB59" s="355"/>
      <c r="XC59" s="355"/>
      <c r="XD59" s="355"/>
      <c r="XE59" s="355"/>
      <c r="XF59" s="355"/>
      <c r="XG59" s="355"/>
      <c r="XH59" s="355"/>
      <c r="XI59" s="355"/>
      <c r="XJ59" s="355"/>
      <c r="XK59" s="355"/>
      <c r="XL59" s="355"/>
      <c r="XM59" s="355"/>
      <c r="XN59" s="355"/>
      <c r="XO59" s="355"/>
      <c r="XP59" s="355"/>
      <c r="XQ59" s="355"/>
      <c r="XR59" s="355"/>
      <c r="XS59" s="355"/>
      <c r="XT59" s="355"/>
      <c r="XU59" s="355"/>
      <c r="XV59" s="355"/>
      <c r="XW59" s="355"/>
      <c r="XX59" s="355"/>
      <c r="XY59" s="355"/>
      <c r="XZ59" s="355"/>
      <c r="YA59" s="355"/>
      <c r="YB59" s="355"/>
      <c r="YC59" s="355"/>
      <c r="YD59" s="355"/>
      <c r="YE59" s="355"/>
      <c r="YF59" s="355"/>
      <c r="YG59" s="355"/>
      <c r="YH59" s="355"/>
      <c r="YI59" s="355"/>
      <c r="YJ59" s="355"/>
      <c r="YK59" s="355"/>
      <c r="YL59" s="355"/>
      <c r="YM59" s="355"/>
      <c r="YN59" s="355"/>
      <c r="YO59" s="355"/>
      <c r="YP59" s="355"/>
      <c r="YQ59" s="355"/>
      <c r="YR59" s="355"/>
      <c r="YS59" s="355"/>
      <c r="YT59" s="355"/>
      <c r="YU59" s="355"/>
      <c r="YV59" s="355"/>
      <c r="YW59" s="355"/>
      <c r="YX59" s="355"/>
    </row>
    <row r="60" spans="1:674" s="118" customFormat="1" ht="11.25" customHeight="1" x14ac:dyDescent="0.2">
      <c r="A60" s="407"/>
      <c r="B60" s="349" t="s">
        <v>127</v>
      </c>
      <c r="C60" s="351"/>
      <c r="D60" s="351"/>
      <c r="E60" s="351"/>
      <c r="F60" s="351"/>
      <c r="G60" s="351"/>
      <c r="H60" s="351"/>
      <c r="I60" s="351"/>
      <c r="J60" s="351"/>
      <c r="K60" s="351"/>
      <c r="L60" s="351"/>
      <c r="M60" s="351"/>
      <c r="N60" s="351"/>
      <c r="O60" s="351"/>
      <c r="P60" s="351"/>
      <c r="Q60" s="351"/>
      <c r="R60" s="351"/>
      <c r="S60" s="351"/>
      <c r="T60" s="351"/>
      <c r="U60" s="351"/>
      <c r="V60" s="351">
        <v>2.5887E-2</v>
      </c>
      <c r="W60" s="351">
        <v>2.3841999999999999E-2</v>
      </c>
      <c r="X60" s="351">
        <v>2.2126E-2</v>
      </c>
      <c r="Y60" s="351">
        <v>2.1514999999999999E-2</v>
      </c>
      <c r="Z60" s="351">
        <v>0</v>
      </c>
      <c r="AA60" s="351">
        <v>0</v>
      </c>
      <c r="AB60" s="351">
        <v>0</v>
      </c>
      <c r="AC60" s="351">
        <v>0</v>
      </c>
      <c r="AD60" s="351">
        <v>0</v>
      </c>
      <c r="AE60" s="351">
        <v>0</v>
      </c>
      <c r="AF60" s="351">
        <v>0</v>
      </c>
      <c r="AG60" s="350"/>
      <c r="AH60" s="350"/>
      <c r="AI60" s="350"/>
      <c r="AJ60" s="350"/>
      <c r="AK60" s="350"/>
      <c r="AL60" s="350"/>
      <c r="AM60" s="350"/>
      <c r="AN60" s="350"/>
      <c r="AO60" s="350"/>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c r="HQ60" s="346"/>
      <c r="HR60" s="346"/>
      <c r="HS60" s="346"/>
      <c r="HT60" s="346"/>
      <c r="HU60" s="346"/>
      <c r="HV60" s="346"/>
      <c r="HW60" s="346"/>
      <c r="HX60" s="346"/>
      <c r="HY60" s="346"/>
      <c r="HZ60" s="346"/>
      <c r="IA60" s="346"/>
      <c r="IB60" s="346"/>
      <c r="IC60" s="346"/>
      <c r="ID60" s="346"/>
      <c r="IE60" s="346"/>
      <c r="IF60" s="346"/>
      <c r="IG60" s="346"/>
      <c r="IH60" s="346"/>
      <c r="II60" s="346"/>
      <c r="IJ60" s="346"/>
      <c r="IK60" s="346"/>
      <c r="IL60" s="346"/>
      <c r="IM60" s="346"/>
      <c r="IN60" s="346"/>
      <c r="IO60" s="346"/>
      <c r="IP60" s="346"/>
      <c r="IQ60" s="346"/>
      <c r="IR60" s="346"/>
      <c r="IS60" s="346"/>
      <c r="IT60" s="346"/>
      <c r="IU60" s="346"/>
      <c r="IV60" s="346"/>
      <c r="IW60" s="346"/>
      <c r="IX60" s="346"/>
      <c r="IY60" s="346"/>
      <c r="IZ60" s="346"/>
      <c r="JA60" s="346"/>
      <c r="JB60" s="346"/>
      <c r="JC60" s="346"/>
      <c r="JD60" s="346"/>
      <c r="JE60" s="346"/>
      <c r="JF60" s="346"/>
      <c r="JG60" s="346"/>
      <c r="JH60" s="346"/>
      <c r="JI60" s="346"/>
      <c r="JJ60" s="346"/>
      <c r="JK60" s="346"/>
      <c r="JL60" s="346"/>
      <c r="JM60" s="346"/>
      <c r="JN60" s="346"/>
      <c r="JO60" s="346"/>
      <c r="JP60" s="346"/>
      <c r="JQ60" s="346"/>
      <c r="JR60" s="346"/>
      <c r="JS60" s="346"/>
      <c r="JT60" s="346"/>
      <c r="JU60" s="346"/>
      <c r="JV60" s="346"/>
      <c r="JW60" s="346"/>
      <c r="JX60" s="346"/>
      <c r="JY60" s="346"/>
      <c r="JZ60" s="346"/>
      <c r="KA60" s="346"/>
      <c r="KB60" s="346"/>
      <c r="KC60" s="346"/>
      <c r="KD60" s="346"/>
      <c r="KE60" s="346"/>
      <c r="KF60" s="346"/>
      <c r="KG60" s="346"/>
      <c r="KH60" s="346"/>
      <c r="KI60" s="346"/>
      <c r="KJ60" s="346"/>
      <c r="KK60" s="346"/>
      <c r="KL60" s="346"/>
      <c r="KM60" s="346"/>
      <c r="KN60" s="346"/>
      <c r="KO60" s="346"/>
      <c r="KP60" s="346"/>
      <c r="KQ60" s="346"/>
      <c r="KR60" s="346"/>
      <c r="KS60" s="346"/>
      <c r="KT60" s="346"/>
      <c r="KU60" s="346"/>
      <c r="KV60" s="346"/>
      <c r="KW60" s="346"/>
      <c r="KX60" s="346"/>
      <c r="KY60" s="346"/>
      <c r="KZ60" s="346"/>
      <c r="LA60" s="346"/>
      <c r="LB60" s="346"/>
      <c r="LC60" s="346"/>
      <c r="LD60" s="346"/>
      <c r="LE60" s="346"/>
      <c r="LF60" s="346"/>
      <c r="LG60" s="346"/>
      <c r="LH60" s="346"/>
      <c r="LI60" s="346"/>
      <c r="LJ60" s="346"/>
      <c r="LK60" s="346"/>
      <c r="LL60" s="346"/>
      <c r="LM60" s="346"/>
      <c r="LN60" s="346"/>
      <c r="LO60" s="346"/>
      <c r="LP60" s="346"/>
      <c r="LQ60" s="346"/>
      <c r="LR60" s="346"/>
      <c r="LS60" s="346"/>
      <c r="LT60" s="346"/>
      <c r="LU60" s="346"/>
      <c r="LV60" s="346"/>
      <c r="LW60" s="346"/>
      <c r="LX60" s="346"/>
      <c r="LY60" s="346"/>
      <c r="LZ60" s="346"/>
      <c r="MA60" s="346"/>
      <c r="MB60" s="346"/>
      <c r="MC60" s="346"/>
      <c r="MD60" s="346"/>
      <c r="ME60" s="346"/>
      <c r="MF60" s="346"/>
      <c r="MG60" s="346"/>
      <c r="MH60" s="346"/>
      <c r="MI60" s="346"/>
      <c r="MJ60" s="346"/>
      <c r="MK60" s="346"/>
      <c r="ML60" s="346"/>
      <c r="MM60" s="346"/>
      <c r="MN60" s="346"/>
      <c r="MO60" s="346"/>
      <c r="MP60" s="346"/>
      <c r="MQ60" s="346"/>
      <c r="MR60" s="346"/>
      <c r="MS60" s="346"/>
      <c r="MT60" s="346"/>
      <c r="MU60" s="346"/>
      <c r="MV60" s="346"/>
      <c r="MW60" s="346"/>
      <c r="MX60" s="346"/>
      <c r="MY60" s="346"/>
      <c r="MZ60" s="346"/>
      <c r="NA60" s="346"/>
      <c r="NB60" s="346"/>
      <c r="NC60" s="346"/>
      <c r="ND60" s="346"/>
      <c r="NE60" s="346"/>
      <c r="NF60" s="346"/>
      <c r="NG60" s="346"/>
      <c r="NH60" s="346"/>
      <c r="NI60" s="346"/>
      <c r="NJ60" s="346"/>
      <c r="NK60" s="346"/>
      <c r="NL60" s="346"/>
      <c r="NM60" s="346"/>
      <c r="NN60" s="346"/>
      <c r="NO60" s="346"/>
      <c r="NP60" s="346"/>
      <c r="NQ60" s="346"/>
      <c r="NR60" s="346"/>
      <c r="NS60" s="346"/>
      <c r="NT60" s="346"/>
      <c r="NU60" s="346"/>
      <c r="NV60" s="346"/>
      <c r="NW60" s="346"/>
      <c r="NX60" s="346"/>
      <c r="NY60" s="346"/>
      <c r="NZ60" s="346"/>
      <c r="OA60" s="346"/>
      <c r="OB60" s="346"/>
      <c r="OC60" s="346"/>
      <c r="OD60" s="346"/>
      <c r="OE60" s="346"/>
      <c r="OF60" s="346"/>
      <c r="OG60" s="346"/>
      <c r="OH60" s="346"/>
      <c r="OI60" s="346"/>
      <c r="OJ60" s="346"/>
      <c r="OK60" s="346"/>
      <c r="OL60" s="346"/>
      <c r="OM60" s="346"/>
      <c r="ON60" s="346"/>
      <c r="OO60" s="346"/>
      <c r="OP60" s="346"/>
      <c r="OQ60" s="346"/>
      <c r="OR60" s="346"/>
      <c r="OS60" s="346"/>
      <c r="OT60" s="346"/>
      <c r="OU60" s="346"/>
      <c r="OV60" s="346"/>
      <c r="OW60" s="346"/>
      <c r="OX60" s="346"/>
      <c r="OY60" s="346"/>
      <c r="OZ60" s="346"/>
      <c r="PA60" s="346"/>
      <c r="PB60" s="346"/>
      <c r="PC60" s="346"/>
      <c r="PD60" s="346"/>
      <c r="PE60" s="346"/>
      <c r="PF60" s="346"/>
      <c r="PG60" s="346"/>
      <c r="PH60" s="346"/>
      <c r="PI60" s="346"/>
      <c r="PJ60" s="346"/>
      <c r="PK60" s="346"/>
      <c r="PL60" s="346"/>
      <c r="PM60" s="346"/>
      <c r="PN60" s="346"/>
      <c r="PO60" s="346"/>
      <c r="PP60" s="346"/>
      <c r="PQ60" s="346"/>
      <c r="PR60" s="346"/>
      <c r="PS60" s="346"/>
      <c r="PT60" s="346"/>
      <c r="PU60" s="346"/>
      <c r="PV60" s="346"/>
      <c r="PW60" s="346"/>
      <c r="PX60" s="346"/>
      <c r="PY60" s="346"/>
      <c r="PZ60" s="346"/>
      <c r="QA60" s="346"/>
      <c r="QB60" s="346"/>
      <c r="QC60" s="346"/>
      <c r="QD60" s="346"/>
      <c r="QE60" s="346"/>
      <c r="QF60" s="346"/>
      <c r="QG60" s="346"/>
      <c r="QH60" s="346"/>
      <c r="QI60" s="346"/>
      <c r="QJ60" s="346"/>
      <c r="QK60" s="346"/>
      <c r="QL60" s="346"/>
      <c r="QM60" s="346"/>
      <c r="QN60" s="346"/>
      <c r="QO60" s="346"/>
      <c r="QP60" s="346"/>
      <c r="QQ60" s="346"/>
      <c r="QR60" s="346"/>
      <c r="QS60" s="346"/>
      <c r="QT60" s="346"/>
      <c r="QU60" s="346"/>
      <c r="QV60" s="346"/>
      <c r="QW60" s="346"/>
      <c r="QX60" s="346"/>
      <c r="QY60" s="346"/>
      <c r="QZ60" s="346"/>
      <c r="RA60" s="346"/>
      <c r="RB60" s="346"/>
      <c r="RC60" s="346"/>
      <c r="RD60" s="346"/>
      <c r="RE60" s="346"/>
      <c r="RF60" s="346"/>
      <c r="RG60" s="346"/>
      <c r="RH60" s="346"/>
      <c r="RI60" s="346"/>
      <c r="RJ60" s="346"/>
      <c r="RK60" s="346"/>
      <c r="RL60" s="346"/>
      <c r="RM60" s="346"/>
      <c r="RN60" s="346"/>
      <c r="RO60" s="346"/>
      <c r="RP60" s="346"/>
      <c r="RQ60" s="346"/>
      <c r="RR60" s="346"/>
      <c r="RS60" s="346"/>
      <c r="RT60" s="346"/>
      <c r="RU60" s="346"/>
      <c r="RV60" s="346"/>
      <c r="RW60" s="346"/>
      <c r="RX60" s="346"/>
      <c r="RY60" s="346"/>
      <c r="RZ60" s="346"/>
      <c r="SA60" s="346"/>
      <c r="SB60" s="346"/>
      <c r="SC60" s="346"/>
      <c r="SD60" s="346"/>
      <c r="SE60" s="346"/>
      <c r="SF60" s="346"/>
      <c r="SG60" s="346"/>
      <c r="SH60" s="346"/>
      <c r="SI60" s="346"/>
      <c r="SJ60" s="346"/>
      <c r="SK60" s="346"/>
      <c r="SL60" s="346"/>
      <c r="SM60" s="346"/>
      <c r="SN60" s="346"/>
      <c r="SO60" s="346"/>
      <c r="SP60" s="346"/>
      <c r="SQ60" s="346"/>
      <c r="SR60" s="346"/>
      <c r="SS60" s="346"/>
      <c r="ST60" s="346"/>
      <c r="SU60" s="346"/>
      <c r="SV60" s="346"/>
      <c r="SW60" s="346"/>
      <c r="SX60" s="346"/>
      <c r="SY60" s="346"/>
      <c r="SZ60" s="346"/>
      <c r="TA60" s="346"/>
      <c r="TB60" s="346"/>
      <c r="TC60" s="346"/>
      <c r="TD60" s="346"/>
      <c r="TE60" s="346"/>
      <c r="TF60" s="346"/>
      <c r="TG60" s="346"/>
      <c r="TH60" s="346"/>
      <c r="TI60" s="346"/>
      <c r="TJ60" s="346"/>
      <c r="TK60" s="346"/>
      <c r="TL60" s="346"/>
      <c r="TM60" s="346"/>
      <c r="TN60" s="346"/>
      <c r="TO60" s="346"/>
      <c r="TP60" s="346"/>
      <c r="TQ60" s="346"/>
      <c r="TR60" s="346"/>
      <c r="TS60" s="346"/>
      <c r="TT60" s="346"/>
      <c r="TU60" s="346"/>
      <c r="TV60" s="346"/>
      <c r="TW60" s="346"/>
      <c r="TX60" s="346"/>
      <c r="TY60" s="346"/>
      <c r="TZ60" s="346"/>
      <c r="UA60" s="346"/>
      <c r="UB60" s="346"/>
      <c r="UC60" s="346"/>
      <c r="UD60" s="346"/>
      <c r="UE60" s="346"/>
      <c r="UF60" s="346"/>
      <c r="UG60" s="346"/>
      <c r="UH60" s="346"/>
      <c r="UI60" s="346"/>
      <c r="UJ60" s="346"/>
      <c r="UK60" s="346"/>
      <c r="UL60" s="346"/>
      <c r="UM60" s="346"/>
      <c r="UN60" s="346"/>
      <c r="UO60" s="346"/>
      <c r="UP60" s="346"/>
      <c r="UQ60" s="346"/>
      <c r="UR60" s="346"/>
      <c r="US60" s="346"/>
      <c r="UT60" s="346"/>
      <c r="UU60" s="346"/>
      <c r="UV60" s="346"/>
      <c r="UW60" s="346"/>
      <c r="UX60" s="346"/>
      <c r="UY60" s="346"/>
      <c r="UZ60" s="346"/>
      <c r="VA60" s="346"/>
      <c r="VB60" s="346"/>
      <c r="VC60" s="346"/>
      <c r="VD60" s="346"/>
      <c r="VE60" s="346"/>
      <c r="VF60" s="346"/>
      <c r="VG60" s="346"/>
      <c r="VH60" s="346"/>
      <c r="VI60" s="346"/>
      <c r="VJ60" s="346"/>
      <c r="VK60" s="346"/>
      <c r="VL60" s="346"/>
      <c r="VM60" s="346"/>
      <c r="VN60" s="346"/>
      <c r="VO60" s="346"/>
      <c r="VP60" s="346"/>
      <c r="VQ60" s="346"/>
      <c r="VR60" s="346"/>
      <c r="VS60" s="346"/>
      <c r="VT60" s="346"/>
      <c r="VU60" s="346"/>
      <c r="VV60" s="346"/>
      <c r="VW60" s="346"/>
      <c r="VX60" s="346"/>
      <c r="VY60" s="346"/>
      <c r="VZ60" s="346"/>
      <c r="WA60" s="346"/>
      <c r="WB60" s="346"/>
      <c r="WC60" s="346"/>
      <c r="WD60" s="346"/>
      <c r="WE60" s="346"/>
      <c r="WF60" s="346"/>
      <c r="WG60" s="346"/>
      <c r="WH60" s="346"/>
      <c r="WI60" s="346"/>
      <c r="WJ60" s="346"/>
      <c r="WK60" s="346"/>
      <c r="WL60" s="346"/>
      <c r="WM60" s="346"/>
      <c r="WN60" s="346"/>
      <c r="WO60" s="346"/>
      <c r="WP60" s="346"/>
      <c r="WQ60" s="346"/>
      <c r="WR60" s="346"/>
      <c r="WS60" s="346"/>
      <c r="WT60" s="346"/>
      <c r="WU60" s="346"/>
      <c r="WV60" s="346"/>
      <c r="WW60" s="346"/>
      <c r="WX60" s="346"/>
      <c r="WY60" s="346"/>
      <c r="WZ60" s="346"/>
      <c r="XA60" s="346"/>
      <c r="XB60" s="346"/>
      <c r="XC60" s="346"/>
      <c r="XD60" s="346"/>
      <c r="XE60" s="346"/>
      <c r="XF60" s="346"/>
      <c r="XG60" s="346"/>
      <c r="XH60" s="346"/>
      <c r="XI60" s="346"/>
      <c r="XJ60" s="346"/>
      <c r="XK60" s="346"/>
      <c r="XL60" s="346"/>
      <c r="XM60" s="346"/>
      <c r="XN60" s="346"/>
      <c r="XO60" s="346"/>
      <c r="XP60" s="346"/>
      <c r="XQ60" s="346"/>
      <c r="XR60" s="346"/>
      <c r="XS60" s="346"/>
      <c r="XT60" s="346"/>
      <c r="XU60" s="346"/>
      <c r="XV60" s="346"/>
      <c r="XW60" s="346"/>
      <c r="XX60" s="346"/>
      <c r="XY60" s="346"/>
      <c r="XZ60" s="346"/>
      <c r="YA60" s="346"/>
      <c r="YB60" s="346"/>
      <c r="YC60" s="346"/>
      <c r="YD60" s="346"/>
      <c r="YE60" s="346"/>
      <c r="YF60" s="346"/>
      <c r="YG60" s="346"/>
      <c r="YH60" s="346"/>
      <c r="YI60" s="346"/>
      <c r="YJ60" s="346"/>
      <c r="YK60" s="346"/>
      <c r="YL60" s="346"/>
      <c r="YM60" s="346"/>
      <c r="YN60" s="346"/>
      <c r="YO60" s="346"/>
      <c r="YP60" s="346"/>
      <c r="YQ60" s="346"/>
      <c r="YR60" s="346"/>
      <c r="YS60" s="346"/>
      <c r="YT60" s="346"/>
      <c r="YU60" s="346"/>
      <c r="YV60" s="346"/>
      <c r="YW60" s="346"/>
      <c r="YX60" s="346"/>
    </row>
    <row r="61" spans="1:674" s="263" customFormat="1" ht="11.25" customHeight="1" x14ac:dyDescent="0.2">
      <c r="A61" s="407"/>
      <c r="B61" s="349" t="s">
        <v>128</v>
      </c>
      <c r="C61" s="350"/>
      <c r="D61" s="350"/>
      <c r="E61" s="350"/>
      <c r="F61" s="350"/>
      <c r="G61" s="350"/>
      <c r="H61" s="350"/>
      <c r="I61" s="350"/>
      <c r="J61" s="350"/>
      <c r="K61" s="350"/>
      <c r="L61" s="350"/>
      <c r="M61" s="350"/>
      <c r="N61" s="350"/>
      <c r="O61" s="350"/>
      <c r="P61" s="350"/>
      <c r="Q61" s="350"/>
      <c r="R61" s="350"/>
      <c r="S61" s="350"/>
      <c r="T61" s="350"/>
      <c r="U61" s="350"/>
      <c r="V61" s="350">
        <v>0.85420099999999999</v>
      </c>
      <c r="W61" s="350">
        <v>0.81644700000000003</v>
      </c>
      <c r="X61" s="350">
        <v>0.81905300000000003</v>
      </c>
      <c r="Y61" s="350">
        <v>0.82461799999999996</v>
      </c>
      <c r="Z61" s="350">
        <v>0</v>
      </c>
      <c r="AA61" s="350">
        <v>0</v>
      </c>
      <c r="AB61" s="350">
        <v>0</v>
      </c>
      <c r="AC61" s="350">
        <v>0</v>
      </c>
      <c r="AD61" s="350">
        <v>0</v>
      </c>
      <c r="AE61" s="350">
        <v>0</v>
      </c>
      <c r="AF61" s="350">
        <v>0</v>
      </c>
      <c r="AG61" s="350"/>
      <c r="AH61" s="350"/>
      <c r="AI61" s="350"/>
      <c r="AJ61" s="350"/>
      <c r="AK61" s="350"/>
      <c r="AL61" s="350"/>
      <c r="AM61" s="350"/>
      <c r="AN61" s="350"/>
      <c r="AO61" s="350"/>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c r="HQ61" s="346"/>
      <c r="HR61" s="346"/>
      <c r="HS61" s="346"/>
      <c r="HT61" s="346"/>
      <c r="HU61" s="346"/>
      <c r="HV61" s="346"/>
      <c r="HW61" s="346"/>
      <c r="HX61" s="346"/>
      <c r="HY61" s="346"/>
      <c r="HZ61" s="346"/>
      <c r="IA61" s="346"/>
      <c r="IB61" s="346"/>
      <c r="IC61" s="346"/>
      <c r="ID61" s="346"/>
      <c r="IE61" s="346"/>
      <c r="IF61" s="346"/>
      <c r="IG61" s="346"/>
      <c r="IH61" s="346"/>
      <c r="II61" s="346"/>
      <c r="IJ61" s="346"/>
      <c r="IK61" s="346"/>
      <c r="IL61" s="346"/>
      <c r="IM61" s="346"/>
      <c r="IN61" s="346"/>
      <c r="IO61" s="346"/>
      <c r="IP61" s="346"/>
      <c r="IQ61" s="346"/>
      <c r="IR61" s="346"/>
      <c r="IS61" s="346"/>
      <c r="IT61" s="346"/>
      <c r="IU61" s="346"/>
      <c r="IV61" s="346"/>
      <c r="IW61" s="346"/>
      <c r="IX61" s="346"/>
      <c r="IY61" s="346"/>
      <c r="IZ61" s="346"/>
      <c r="JA61" s="346"/>
      <c r="JB61" s="346"/>
      <c r="JC61" s="346"/>
      <c r="JD61" s="346"/>
      <c r="JE61" s="346"/>
      <c r="JF61" s="346"/>
      <c r="JG61" s="346"/>
      <c r="JH61" s="346"/>
      <c r="JI61" s="346"/>
      <c r="JJ61" s="346"/>
      <c r="JK61" s="346"/>
      <c r="JL61" s="346"/>
      <c r="JM61" s="346"/>
      <c r="JN61" s="346"/>
      <c r="JO61" s="346"/>
      <c r="JP61" s="346"/>
      <c r="JQ61" s="346"/>
      <c r="JR61" s="346"/>
      <c r="JS61" s="346"/>
      <c r="JT61" s="346"/>
      <c r="JU61" s="346"/>
      <c r="JV61" s="346"/>
      <c r="JW61" s="346"/>
      <c r="JX61" s="346"/>
      <c r="JY61" s="346"/>
      <c r="JZ61" s="346"/>
      <c r="KA61" s="346"/>
      <c r="KB61" s="346"/>
      <c r="KC61" s="346"/>
      <c r="KD61" s="346"/>
      <c r="KE61" s="346"/>
      <c r="KF61" s="346"/>
      <c r="KG61" s="346"/>
      <c r="KH61" s="346"/>
      <c r="KI61" s="346"/>
      <c r="KJ61" s="346"/>
      <c r="KK61" s="346"/>
      <c r="KL61" s="346"/>
      <c r="KM61" s="346"/>
      <c r="KN61" s="346"/>
      <c r="KO61" s="346"/>
      <c r="KP61" s="346"/>
      <c r="KQ61" s="346"/>
      <c r="KR61" s="346"/>
      <c r="KS61" s="346"/>
      <c r="KT61" s="346"/>
      <c r="KU61" s="346"/>
      <c r="KV61" s="346"/>
      <c r="KW61" s="346"/>
      <c r="KX61" s="346"/>
      <c r="KY61" s="346"/>
      <c r="KZ61" s="346"/>
      <c r="LA61" s="346"/>
      <c r="LB61" s="346"/>
      <c r="LC61" s="346"/>
      <c r="LD61" s="346"/>
      <c r="LE61" s="346"/>
      <c r="LF61" s="346"/>
      <c r="LG61" s="346"/>
      <c r="LH61" s="346"/>
      <c r="LI61" s="346"/>
      <c r="LJ61" s="346"/>
      <c r="LK61" s="346"/>
      <c r="LL61" s="346"/>
      <c r="LM61" s="346"/>
      <c r="LN61" s="346"/>
      <c r="LO61" s="346"/>
      <c r="LP61" s="346"/>
      <c r="LQ61" s="346"/>
      <c r="LR61" s="346"/>
      <c r="LS61" s="346"/>
      <c r="LT61" s="346"/>
      <c r="LU61" s="346"/>
      <c r="LV61" s="346"/>
      <c r="LW61" s="346"/>
      <c r="LX61" s="346"/>
      <c r="LY61" s="346"/>
      <c r="LZ61" s="346"/>
      <c r="MA61" s="346"/>
      <c r="MB61" s="346"/>
      <c r="MC61" s="346"/>
      <c r="MD61" s="346"/>
      <c r="ME61" s="346"/>
      <c r="MF61" s="346"/>
      <c r="MG61" s="346"/>
      <c r="MH61" s="346"/>
      <c r="MI61" s="346"/>
      <c r="MJ61" s="346"/>
      <c r="MK61" s="346"/>
      <c r="ML61" s="346"/>
      <c r="MM61" s="346"/>
      <c r="MN61" s="346"/>
      <c r="MO61" s="346"/>
      <c r="MP61" s="346"/>
      <c r="MQ61" s="346"/>
      <c r="MR61" s="346"/>
      <c r="MS61" s="346"/>
      <c r="MT61" s="346"/>
      <c r="MU61" s="346"/>
      <c r="MV61" s="346"/>
      <c r="MW61" s="346"/>
      <c r="MX61" s="346"/>
      <c r="MY61" s="346"/>
      <c r="MZ61" s="346"/>
      <c r="NA61" s="346"/>
      <c r="NB61" s="346"/>
      <c r="NC61" s="346"/>
      <c r="ND61" s="346"/>
      <c r="NE61" s="346"/>
      <c r="NF61" s="346"/>
      <c r="NG61" s="346"/>
      <c r="NH61" s="346"/>
      <c r="NI61" s="346"/>
      <c r="NJ61" s="346"/>
      <c r="NK61" s="346"/>
      <c r="NL61" s="346"/>
      <c r="NM61" s="346"/>
      <c r="NN61" s="346"/>
      <c r="NO61" s="346"/>
      <c r="NP61" s="346"/>
      <c r="NQ61" s="346"/>
      <c r="NR61" s="346"/>
      <c r="NS61" s="346"/>
      <c r="NT61" s="346"/>
      <c r="NU61" s="346"/>
      <c r="NV61" s="346"/>
      <c r="NW61" s="346"/>
      <c r="NX61" s="346"/>
      <c r="NY61" s="346"/>
      <c r="NZ61" s="346"/>
      <c r="OA61" s="346"/>
      <c r="OB61" s="346"/>
      <c r="OC61" s="346"/>
      <c r="OD61" s="346"/>
      <c r="OE61" s="346"/>
      <c r="OF61" s="346"/>
      <c r="OG61" s="346"/>
      <c r="OH61" s="346"/>
      <c r="OI61" s="346"/>
      <c r="OJ61" s="346"/>
      <c r="OK61" s="346"/>
      <c r="OL61" s="346"/>
      <c r="OM61" s="346"/>
      <c r="ON61" s="346"/>
      <c r="OO61" s="346"/>
      <c r="OP61" s="346"/>
      <c r="OQ61" s="346"/>
      <c r="OR61" s="346"/>
      <c r="OS61" s="346"/>
      <c r="OT61" s="346"/>
      <c r="OU61" s="346"/>
      <c r="OV61" s="346"/>
      <c r="OW61" s="346"/>
      <c r="OX61" s="346"/>
      <c r="OY61" s="346"/>
      <c r="OZ61" s="346"/>
      <c r="PA61" s="346"/>
      <c r="PB61" s="346"/>
      <c r="PC61" s="346"/>
      <c r="PD61" s="346"/>
      <c r="PE61" s="346"/>
      <c r="PF61" s="346"/>
      <c r="PG61" s="346"/>
      <c r="PH61" s="346"/>
      <c r="PI61" s="346"/>
      <c r="PJ61" s="346"/>
      <c r="PK61" s="346"/>
      <c r="PL61" s="346"/>
      <c r="PM61" s="346"/>
      <c r="PN61" s="346"/>
      <c r="PO61" s="346"/>
      <c r="PP61" s="346"/>
      <c r="PQ61" s="346"/>
      <c r="PR61" s="346"/>
      <c r="PS61" s="346"/>
      <c r="PT61" s="346"/>
      <c r="PU61" s="346"/>
      <c r="PV61" s="346"/>
      <c r="PW61" s="346"/>
      <c r="PX61" s="346"/>
      <c r="PY61" s="346"/>
      <c r="PZ61" s="346"/>
      <c r="QA61" s="346"/>
      <c r="QB61" s="346"/>
      <c r="QC61" s="346"/>
      <c r="QD61" s="346"/>
      <c r="QE61" s="346"/>
      <c r="QF61" s="346"/>
      <c r="QG61" s="346"/>
      <c r="QH61" s="346"/>
      <c r="QI61" s="346"/>
      <c r="QJ61" s="346"/>
      <c r="QK61" s="346"/>
      <c r="QL61" s="346"/>
      <c r="QM61" s="346"/>
      <c r="QN61" s="346"/>
      <c r="QO61" s="346"/>
      <c r="QP61" s="346"/>
      <c r="QQ61" s="346"/>
      <c r="QR61" s="346"/>
      <c r="QS61" s="346"/>
      <c r="QT61" s="346"/>
      <c r="QU61" s="346"/>
      <c r="QV61" s="346"/>
      <c r="QW61" s="346"/>
      <c r="QX61" s="346"/>
      <c r="QY61" s="346"/>
      <c r="QZ61" s="346"/>
      <c r="RA61" s="346"/>
      <c r="RB61" s="346"/>
      <c r="RC61" s="346"/>
      <c r="RD61" s="346"/>
      <c r="RE61" s="346"/>
      <c r="RF61" s="346"/>
      <c r="RG61" s="346"/>
      <c r="RH61" s="346"/>
      <c r="RI61" s="346"/>
      <c r="RJ61" s="346"/>
      <c r="RK61" s="346"/>
      <c r="RL61" s="346"/>
      <c r="RM61" s="346"/>
      <c r="RN61" s="346"/>
      <c r="RO61" s="346"/>
      <c r="RP61" s="346"/>
      <c r="RQ61" s="346"/>
      <c r="RR61" s="346"/>
      <c r="RS61" s="346"/>
      <c r="RT61" s="346"/>
      <c r="RU61" s="346"/>
      <c r="RV61" s="346"/>
      <c r="RW61" s="346"/>
      <c r="RX61" s="346"/>
      <c r="RY61" s="346"/>
      <c r="RZ61" s="346"/>
      <c r="SA61" s="346"/>
      <c r="SB61" s="346"/>
      <c r="SC61" s="346"/>
      <c r="SD61" s="346"/>
      <c r="SE61" s="346"/>
      <c r="SF61" s="346"/>
      <c r="SG61" s="346"/>
      <c r="SH61" s="346"/>
      <c r="SI61" s="346"/>
      <c r="SJ61" s="346"/>
      <c r="SK61" s="346"/>
      <c r="SL61" s="346"/>
      <c r="SM61" s="346"/>
      <c r="SN61" s="346"/>
      <c r="SO61" s="346"/>
      <c r="SP61" s="346"/>
      <c r="SQ61" s="346"/>
      <c r="SR61" s="346"/>
      <c r="SS61" s="346"/>
      <c r="ST61" s="346"/>
      <c r="SU61" s="346"/>
      <c r="SV61" s="346"/>
      <c r="SW61" s="346"/>
      <c r="SX61" s="346"/>
      <c r="SY61" s="346"/>
      <c r="SZ61" s="346"/>
      <c r="TA61" s="346"/>
      <c r="TB61" s="346"/>
      <c r="TC61" s="346"/>
      <c r="TD61" s="346"/>
      <c r="TE61" s="346"/>
      <c r="TF61" s="346"/>
      <c r="TG61" s="346"/>
      <c r="TH61" s="346"/>
      <c r="TI61" s="346"/>
      <c r="TJ61" s="346"/>
      <c r="TK61" s="346"/>
      <c r="TL61" s="346"/>
      <c r="TM61" s="346"/>
      <c r="TN61" s="346"/>
      <c r="TO61" s="346"/>
      <c r="TP61" s="346"/>
      <c r="TQ61" s="346"/>
      <c r="TR61" s="346"/>
      <c r="TS61" s="346"/>
      <c r="TT61" s="346"/>
      <c r="TU61" s="346"/>
      <c r="TV61" s="346"/>
      <c r="TW61" s="346"/>
      <c r="TX61" s="346"/>
      <c r="TY61" s="346"/>
      <c r="TZ61" s="346"/>
      <c r="UA61" s="346"/>
      <c r="UB61" s="346"/>
      <c r="UC61" s="346"/>
      <c r="UD61" s="346"/>
      <c r="UE61" s="346"/>
      <c r="UF61" s="346"/>
      <c r="UG61" s="346"/>
      <c r="UH61" s="346"/>
      <c r="UI61" s="346"/>
      <c r="UJ61" s="346"/>
      <c r="UK61" s="346"/>
      <c r="UL61" s="346"/>
      <c r="UM61" s="346"/>
      <c r="UN61" s="346"/>
      <c r="UO61" s="346"/>
      <c r="UP61" s="346"/>
      <c r="UQ61" s="346"/>
      <c r="UR61" s="346"/>
      <c r="US61" s="346"/>
      <c r="UT61" s="346"/>
      <c r="UU61" s="346"/>
      <c r="UV61" s="346"/>
      <c r="UW61" s="346"/>
      <c r="UX61" s="346"/>
      <c r="UY61" s="346"/>
      <c r="UZ61" s="346"/>
      <c r="VA61" s="346"/>
      <c r="VB61" s="346"/>
      <c r="VC61" s="346"/>
      <c r="VD61" s="346"/>
      <c r="VE61" s="346"/>
      <c r="VF61" s="346"/>
      <c r="VG61" s="346"/>
      <c r="VH61" s="346"/>
      <c r="VI61" s="346"/>
      <c r="VJ61" s="346"/>
      <c r="VK61" s="346"/>
      <c r="VL61" s="346"/>
      <c r="VM61" s="346"/>
      <c r="VN61" s="346"/>
      <c r="VO61" s="346"/>
      <c r="VP61" s="346"/>
      <c r="VQ61" s="346"/>
      <c r="VR61" s="346"/>
      <c r="VS61" s="346"/>
      <c r="VT61" s="346"/>
      <c r="VU61" s="346"/>
      <c r="VV61" s="346"/>
      <c r="VW61" s="346"/>
      <c r="VX61" s="346"/>
      <c r="VY61" s="346"/>
      <c r="VZ61" s="346"/>
      <c r="WA61" s="346"/>
      <c r="WB61" s="346"/>
      <c r="WC61" s="346"/>
      <c r="WD61" s="346"/>
      <c r="WE61" s="346"/>
      <c r="WF61" s="346"/>
      <c r="WG61" s="346"/>
      <c r="WH61" s="346"/>
      <c r="WI61" s="346"/>
      <c r="WJ61" s="346"/>
      <c r="WK61" s="346"/>
      <c r="WL61" s="346"/>
      <c r="WM61" s="346"/>
      <c r="WN61" s="346"/>
      <c r="WO61" s="346"/>
      <c r="WP61" s="346"/>
      <c r="WQ61" s="346"/>
      <c r="WR61" s="346"/>
      <c r="WS61" s="346"/>
      <c r="WT61" s="346"/>
      <c r="WU61" s="346"/>
      <c r="WV61" s="346"/>
      <c r="WW61" s="346"/>
      <c r="WX61" s="346"/>
      <c r="WY61" s="346"/>
      <c r="WZ61" s="346"/>
      <c r="XA61" s="346"/>
      <c r="XB61" s="346"/>
      <c r="XC61" s="346"/>
      <c r="XD61" s="346"/>
      <c r="XE61" s="346"/>
      <c r="XF61" s="346"/>
      <c r="XG61" s="346"/>
      <c r="XH61" s="346"/>
      <c r="XI61" s="346"/>
      <c r="XJ61" s="346"/>
      <c r="XK61" s="346"/>
      <c r="XL61" s="346"/>
      <c r="XM61" s="346"/>
      <c r="XN61" s="346"/>
      <c r="XO61" s="346"/>
      <c r="XP61" s="346"/>
      <c r="XQ61" s="346"/>
      <c r="XR61" s="346"/>
      <c r="XS61" s="346"/>
      <c r="XT61" s="346"/>
      <c r="XU61" s="346"/>
      <c r="XV61" s="346"/>
      <c r="XW61" s="346"/>
      <c r="XX61" s="346"/>
      <c r="XY61" s="346"/>
      <c r="XZ61" s="346"/>
      <c r="YA61" s="346"/>
      <c r="YB61" s="346"/>
      <c r="YC61" s="346"/>
      <c r="YD61" s="346"/>
      <c r="YE61" s="346"/>
      <c r="YF61" s="346"/>
      <c r="YG61" s="346"/>
      <c r="YH61" s="346"/>
      <c r="YI61" s="346"/>
      <c r="YJ61" s="346"/>
      <c r="YK61" s="346"/>
      <c r="YL61" s="346"/>
      <c r="YM61" s="346"/>
      <c r="YN61" s="346"/>
      <c r="YO61" s="346"/>
      <c r="YP61" s="346"/>
      <c r="YQ61" s="346"/>
      <c r="YR61" s="346"/>
      <c r="YS61" s="346"/>
      <c r="YT61" s="346"/>
      <c r="YU61" s="346"/>
      <c r="YV61" s="346"/>
      <c r="YW61" s="346"/>
      <c r="YX61" s="346"/>
    </row>
    <row r="62" spans="1:674" s="118" customFormat="1" ht="11.25" customHeight="1" x14ac:dyDescent="0.2">
      <c r="A62" s="407"/>
      <c r="B62" s="349" t="s">
        <v>129</v>
      </c>
      <c r="C62" s="353"/>
      <c r="D62" s="353"/>
      <c r="E62" s="353"/>
      <c r="F62" s="353"/>
      <c r="G62" s="353"/>
      <c r="H62" s="353"/>
      <c r="I62" s="353"/>
      <c r="J62" s="353"/>
      <c r="K62" s="353"/>
      <c r="L62" s="353"/>
      <c r="M62" s="353"/>
      <c r="N62" s="353"/>
      <c r="O62" s="353"/>
      <c r="P62" s="353"/>
      <c r="Q62" s="353"/>
      <c r="R62" s="353"/>
      <c r="S62" s="353"/>
      <c r="T62" s="353"/>
      <c r="U62" s="353"/>
      <c r="V62" s="353">
        <v>139.50443000000001</v>
      </c>
      <c r="W62" s="353">
        <v>67.795249999999996</v>
      </c>
      <c r="X62" s="353">
        <v>44.497599000000001</v>
      </c>
      <c r="Y62" s="353">
        <v>0</v>
      </c>
      <c r="Z62" s="353">
        <v>0</v>
      </c>
      <c r="AA62" s="353">
        <v>0</v>
      </c>
      <c r="AB62" s="353">
        <v>0</v>
      </c>
      <c r="AC62" s="353">
        <v>0</v>
      </c>
      <c r="AD62" s="353">
        <v>0</v>
      </c>
      <c r="AE62" s="353">
        <v>0</v>
      </c>
      <c r="AF62" s="353">
        <v>0</v>
      </c>
      <c r="AG62" s="353"/>
      <c r="AH62" s="353"/>
      <c r="AI62" s="353"/>
      <c r="AJ62" s="353"/>
      <c r="AK62" s="353"/>
      <c r="AL62" s="353"/>
      <c r="AM62" s="353"/>
      <c r="AN62" s="353"/>
      <c r="AO62" s="353"/>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c r="HR62" s="346"/>
      <c r="HS62" s="346"/>
      <c r="HT62" s="346"/>
      <c r="HU62" s="346"/>
      <c r="HV62" s="346"/>
      <c r="HW62" s="346"/>
      <c r="HX62" s="346"/>
      <c r="HY62" s="346"/>
      <c r="HZ62" s="346"/>
      <c r="IA62" s="346"/>
      <c r="IB62" s="346"/>
      <c r="IC62" s="346"/>
      <c r="ID62" s="346"/>
      <c r="IE62" s="346"/>
      <c r="IF62" s="346"/>
      <c r="IG62" s="346"/>
      <c r="IH62" s="346"/>
      <c r="II62" s="346"/>
      <c r="IJ62" s="346"/>
      <c r="IK62" s="346"/>
      <c r="IL62" s="346"/>
      <c r="IM62" s="346"/>
      <c r="IN62" s="346"/>
      <c r="IO62" s="346"/>
      <c r="IP62" s="346"/>
      <c r="IQ62" s="346"/>
      <c r="IR62" s="346"/>
      <c r="IS62" s="346"/>
      <c r="IT62" s="346"/>
      <c r="IU62" s="346"/>
      <c r="IV62" s="346"/>
      <c r="IW62" s="346"/>
      <c r="IX62" s="346"/>
      <c r="IY62" s="346"/>
      <c r="IZ62" s="346"/>
      <c r="JA62" s="346"/>
      <c r="JB62" s="346"/>
      <c r="JC62" s="346"/>
      <c r="JD62" s="346"/>
      <c r="JE62" s="346"/>
      <c r="JF62" s="346"/>
      <c r="JG62" s="346"/>
      <c r="JH62" s="346"/>
      <c r="JI62" s="346"/>
      <c r="JJ62" s="346"/>
      <c r="JK62" s="346"/>
      <c r="JL62" s="346"/>
      <c r="JM62" s="346"/>
      <c r="JN62" s="346"/>
      <c r="JO62" s="346"/>
      <c r="JP62" s="346"/>
      <c r="JQ62" s="346"/>
      <c r="JR62" s="346"/>
      <c r="JS62" s="346"/>
      <c r="JT62" s="346"/>
      <c r="JU62" s="346"/>
      <c r="JV62" s="346"/>
      <c r="JW62" s="346"/>
      <c r="JX62" s="346"/>
      <c r="JY62" s="346"/>
      <c r="JZ62" s="346"/>
      <c r="KA62" s="346"/>
      <c r="KB62" s="346"/>
      <c r="KC62" s="346"/>
      <c r="KD62" s="346"/>
      <c r="KE62" s="346"/>
      <c r="KF62" s="346"/>
      <c r="KG62" s="346"/>
      <c r="KH62" s="346"/>
      <c r="KI62" s="346"/>
      <c r="KJ62" s="346"/>
      <c r="KK62" s="346"/>
      <c r="KL62" s="346"/>
      <c r="KM62" s="346"/>
      <c r="KN62" s="346"/>
      <c r="KO62" s="346"/>
      <c r="KP62" s="346"/>
      <c r="KQ62" s="346"/>
      <c r="KR62" s="346"/>
      <c r="KS62" s="346"/>
      <c r="KT62" s="346"/>
      <c r="KU62" s="346"/>
      <c r="KV62" s="346"/>
      <c r="KW62" s="346"/>
      <c r="KX62" s="346"/>
      <c r="KY62" s="346"/>
      <c r="KZ62" s="346"/>
      <c r="LA62" s="346"/>
      <c r="LB62" s="346"/>
      <c r="LC62" s="346"/>
      <c r="LD62" s="346"/>
      <c r="LE62" s="346"/>
      <c r="LF62" s="346"/>
      <c r="LG62" s="346"/>
      <c r="LH62" s="346"/>
      <c r="LI62" s="346"/>
      <c r="LJ62" s="346"/>
      <c r="LK62" s="346"/>
      <c r="LL62" s="346"/>
      <c r="LM62" s="346"/>
      <c r="LN62" s="346"/>
      <c r="LO62" s="346"/>
      <c r="LP62" s="346"/>
      <c r="LQ62" s="346"/>
      <c r="LR62" s="346"/>
      <c r="LS62" s="346"/>
      <c r="LT62" s="346"/>
      <c r="LU62" s="346"/>
      <c r="LV62" s="346"/>
      <c r="LW62" s="346"/>
      <c r="LX62" s="346"/>
      <c r="LY62" s="346"/>
      <c r="LZ62" s="346"/>
      <c r="MA62" s="346"/>
      <c r="MB62" s="346"/>
      <c r="MC62" s="346"/>
      <c r="MD62" s="346"/>
      <c r="ME62" s="346"/>
      <c r="MF62" s="346"/>
      <c r="MG62" s="346"/>
      <c r="MH62" s="346"/>
      <c r="MI62" s="346"/>
      <c r="MJ62" s="346"/>
      <c r="MK62" s="346"/>
      <c r="ML62" s="346"/>
      <c r="MM62" s="346"/>
      <c r="MN62" s="346"/>
      <c r="MO62" s="346"/>
      <c r="MP62" s="346"/>
      <c r="MQ62" s="346"/>
      <c r="MR62" s="346"/>
      <c r="MS62" s="346"/>
      <c r="MT62" s="346"/>
      <c r="MU62" s="346"/>
      <c r="MV62" s="346"/>
      <c r="MW62" s="346"/>
      <c r="MX62" s="346"/>
      <c r="MY62" s="346"/>
      <c r="MZ62" s="346"/>
      <c r="NA62" s="346"/>
      <c r="NB62" s="346"/>
      <c r="NC62" s="346"/>
      <c r="ND62" s="346"/>
      <c r="NE62" s="346"/>
      <c r="NF62" s="346"/>
      <c r="NG62" s="346"/>
      <c r="NH62" s="346"/>
      <c r="NI62" s="346"/>
      <c r="NJ62" s="346"/>
      <c r="NK62" s="346"/>
      <c r="NL62" s="346"/>
      <c r="NM62" s="346"/>
      <c r="NN62" s="346"/>
      <c r="NO62" s="346"/>
      <c r="NP62" s="346"/>
      <c r="NQ62" s="346"/>
      <c r="NR62" s="346"/>
      <c r="NS62" s="346"/>
      <c r="NT62" s="346"/>
      <c r="NU62" s="346"/>
      <c r="NV62" s="346"/>
      <c r="NW62" s="346"/>
      <c r="NX62" s="346"/>
      <c r="NY62" s="346"/>
      <c r="NZ62" s="346"/>
      <c r="OA62" s="346"/>
      <c r="OB62" s="346"/>
      <c r="OC62" s="346"/>
      <c r="OD62" s="346"/>
      <c r="OE62" s="346"/>
      <c r="OF62" s="346"/>
      <c r="OG62" s="346"/>
      <c r="OH62" s="346"/>
      <c r="OI62" s="346"/>
      <c r="OJ62" s="346"/>
      <c r="OK62" s="346"/>
      <c r="OL62" s="346"/>
      <c r="OM62" s="346"/>
      <c r="ON62" s="346"/>
      <c r="OO62" s="346"/>
      <c r="OP62" s="346"/>
      <c r="OQ62" s="346"/>
      <c r="OR62" s="346"/>
      <c r="OS62" s="346"/>
      <c r="OT62" s="346"/>
      <c r="OU62" s="346"/>
      <c r="OV62" s="346"/>
      <c r="OW62" s="346"/>
      <c r="OX62" s="346"/>
      <c r="OY62" s="346"/>
      <c r="OZ62" s="346"/>
      <c r="PA62" s="346"/>
      <c r="PB62" s="346"/>
      <c r="PC62" s="346"/>
      <c r="PD62" s="346"/>
      <c r="PE62" s="346"/>
      <c r="PF62" s="346"/>
      <c r="PG62" s="346"/>
      <c r="PH62" s="346"/>
      <c r="PI62" s="346"/>
      <c r="PJ62" s="346"/>
      <c r="PK62" s="346"/>
      <c r="PL62" s="346"/>
      <c r="PM62" s="346"/>
      <c r="PN62" s="346"/>
      <c r="PO62" s="346"/>
      <c r="PP62" s="346"/>
      <c r="PQ62" s="346"/>
      <c r="PR62" s="346"/>
      <c r="PS62" s="346"/>
      <c r="PT62" s="346"/>
      <c r="PU62" s="346"/>
      <c r="PV62" s="346"/>
      <c r="PW62" s="346"/>
      <c r="PX62" s="346"/>
      <c r="PY62" s="346"/>
      <c r="PZ62" s="346"/>
      <c r="QA62" s="346"/>
      <c r="QB62" s="346"/>
      <c r="QC62" s="346"/>
      <c r="QD62" s="346"/>
      <c r="QE62" s="346"/>
      <c r="QF62" s="346"/>
      <c r="QG62" s="346"/>
      <c r="QH62" s="346"/>
      <c r="QI62" s="346"/>
      <c r="QJ62" s="346"/>
      <c r="QK62" s="346"/>
      <c r="QL62" s="346"/>
      <c r="QM62" s="346"/>
      <c r="QN62" s="346"/>
      <c r="QO62" s="346"/>
      <c r="QP62" s="346"/>
      <c r="QQ62" s="346"/>
      <c r="QR62" s="346"/>
      <c r="QS62" s="346"/>
      <c r="QT62" s="346"/>
      <c r="QU62" s="346"/>
      <c r="QV62" s="346"/>
      <c r="QW62" s="346"/>
      <c r="QX62" s="346"/>
      <c r="QY62" s="346"/>
      <c r="QZ62" s="346"/>
      <c r="RA62" s="346"/>
      <c r="RB62" s="346"/>
      <c r="RC62" s="346"/>
      <c r="RD62" s="346"/>
      <c r="RE62" s="346"/>
      <c r="RF62" s="346"/>
      <c r="RG62" s="346"/>
      <c r="RH62" s="346"/>
      <c r="RI62" s="346"/>
      <c r="RJ62" s="346"/>
      <c r="RK62" s="346"/>
      <c r="RL62" s="346"/>
      <c r="RM62" s="346"/>
      <c r="RN62" s="346"/>
      <c r="RO62" s="346"/>
      <c r="RP62" s="346"/>
      <c r="RQ62" s="346"/>
      <c r="RR62" s="346"/>
      <c r="RS62" s="346"/>
      <c r="RT62" s="346"/>
      <c r="RU62" s="346"/>
      <c r="RV62" s="346"/>
      <c r="RW62" s="346"/>
      <c r="RX62" s="346"/>
      <c r="RY62" s="346"/>
      <c r="RZ62" s="346"/>
      <c r="SA62" s="346"/>
      <c r="SB62" s="346"/>
      <c r="SC62" s="346"/>
      <c r="SD62" s="346"/>
      <c r="SE62" s="346"/>
      <c r="SF62" s="346"/>
      <c r="SG62" s="346"/>
      <c r="SH62" s="346"/>
      <c r="SI62" s="346"/>
      <c r="SJ62" s="346"/>
      <c r="SK62" s="346"/>
      <c r="SL62" s="346"/>
      <c r="SM62" s="346"/>
      <c r="SN62" s="346"/>
      <c r="SO62" s="346"/>
      <c r="SP62" s="346"/>
      <c r="SQ62" s="346"/>
      <c r="SR62" s="346"/>
      <c r="SS62" s="346"/>
      <c r="ST62" s="346"/>
      <c r="SU62" s="346"/>
      <c r="SV62" s="346"/>
      <c r="SW62" s="346"/>
      <c r="SX62" s="346"/>
      <c r="SY62" s="346"/>
      <c r="SZ62" s="346"/>
      <c r="TA62" s="346"/>
      <c r="TB62" s="346"/>
      <c r="TC62" s="346"/>
      <c r="TD62" s="346"/>
      <c r="TE62" s="346"/>
      <c r="TF62" s="346"/>
      <c r="TG62" s="346"/>
      <c r="TH62" s="346"/>
      <c r="TI62" s="346"/>
      <c r="TJ62" s="346"/>
      <c r="TK62" s="346"/>
      <c r="TL62" s="346"/>
      <c r="TM62" s="346"/>
      <c r="TN62" s="346"/>
      <c r="TO62" s="346"/>
      <c r="TP62" s="346"/>
      <c r="TQ62" s="346"/>
      <c r="TR62" s="346"/>
      <c r="TS62" s="346"/>
      <c r="TT62" s="346"/>
      <c r="TU62" s="346"/>
      <c r="TV62" s="346"/>
      <c r="TW62" s="346"/>
      <c r="TX62" s="346"/>
      <c r="TY62" s="346"/>
      <c r="TZ62" s="346"/>
      <c r="UA62" s="346"/>
      <c r="UB62" s="346"/>
      <c r="UC62" s="346"/>
      <c r="UD62" s="346"/>
      <c r="UE62" s="346"/>
      <c r="UF62" s="346"/>
      <c r="UG62" s="346"/>
      <c r="UH62" s="346"/>
      <c r="UI62" s="346"/>
      <c r="UJ62" s="346"/>
      <c r="UK62" s="346"/>
      <c r="UL62" s="346"/>
      <c r="UM62" s="346"/>
      <c r="UN62" s="346"/>
      <c r="UO62" s="346"/>
      <c r="UP62" s="346"/>
      <c r="UQ62" s="346"/>
      <c r="UR62" s="346"/>
      <c r="US62" s="346"/>
      <c r="UT62" s="346"/>
      <c r="UU62" s="346"/>
      <c r="UV62" s="346"/>
      <c r="UW62" s="346"/>
      <c r="UX62" s="346"/>
      <c r="UY62" s="346"/>
      <c r="UZ62" s="346"/>
      <c r="VA62" s="346"/>
      <c r="VB62" s="346"/>
      <c r="VC62" s="346"/>
      <c r="VD62" s="346"/>
      <c r="VE62" s="346"/>
      <c r="VF62" s="346"/>
      <c r="VG62" s="346"/>
      <c r="VH62" s="346"/>
      <c r="VI62" s="346"/>
      <c r="VJ62" s="346"/>
      <c r="VK62" s="346"/>
      <c r="VL62" s="346"/>
      <c r="VM62" s="346"/>
      <c r="VN62" s="346"/>
      <c r="VO62" s="346"/>
      <c r="VP62" s="346"/>
      <c r="VQ62" s="346"/>
      <c r="VR62" s="346"/>
      <c r="VS62" s="346"/>
      <c r="VT62" s="346"/>
      <c r="VU62" s="346"/>
      <c r="VV62" s="346"/>
      <c r="VW62" s="346"/>
      <c r="VX62" s="346"/>
      <c r="VY62" s="346"/>
      <c r="VZ62" s="346"/>
      <c r="WA62" s="346"/>
      <c r="WB62" s="346"/>
      <c r="WC62" s="346"/>
      <c r="WD62" s="346"/>
      <c r="WE62" s="346"/>
      <c r="WF62" s="346"/>
      <c r="WG62" s="346"/>
      <c r="WH62" s="346"/>
      <c r="WI62" s="346"/>
      <c r="WJ62" s="346"/>
      <c r="WK62" s="346"/>
      <c r="WL62" s="346"/>
      <c r="WM62" s="346"/>
      <c r="WN62" s="346"/>
      <c r="WO62" s="346"/>
      <c r="WP62" s="346"/>
      <c r="WQ62" s="346"/>
      <c r="WR62" s="346"/>
      <c r="WS62" s="346"/>
      <c r="WT62" s="346"/>
      <c r="WU62" s="346"/>
      <c r="WV62" s="346"/>
      <c r="WW62" s="346"/>
      <c r="WX62" s="346"/>
      <c r="WY62" s="346"/>
      <c r="WZ62" s="346"/>
      <c r="XA62" s="346"/>
      <c r="XB62" s="346"/>
      <c r="XC62" s="346"/>
      <c r="XD62" s="346"/>
      <c r="XE62" s="346"/>
      <c r="XF62" s="346"/>
      <c r="XG62" s="346"/>
      <c r="XH62" s="346"/>
      <c r="XI62" s="346"/>
      <c r="XJ62" s="346"/>
      <c r="XK62" s="346"/>
      <c r="XL62" s="346"/>
      <c r="XM62" s="346"/>
      <c r="XN62" s="346"/>
      <c r="XO62" s="346"/>
      <c r="XP62" s="346"/>
      <c r="XQ62" s="346"/>
      <c r="XR62" s="346"/>
      <c r="XS62" s="346"/>
      <c r="XT62" s="346"/>
      <c r="XU62" s="346"/>
      <c r="XV62" s="346"/>
      <c r="XW62" s="346"/>
      <c r="XX62" s="346"/>
      <c r="XY62" s="346"/>
      <c r="XZ62" s="346"/>
      <c r="YA62" s="346"/>
      <c r="YB62" s="346"/>
      <c r="YC62" s="346"/>
      <c r="YD62" s="346"/>
      <c r="YE62" s="346"/>
      <c r="YF62" s="346"/>
      <c r="YG62" s="346"/>
      <c r="YH62" s="346"/>
      <c r="YI62" s="346"/>
      <c r="YJ62" s="346"/>
      <c r="YK62" s="346"/>
      <c r="YL62" s="346"/>
      <c r="YM62" s="346"/>
      <c r="YN62" s="346"/>
      <c r="YO62" s="346"/>
      <c r="YP62" s="346"/>
      <c r="YQ62" s="346"/>
      <c r="YR62" s="346"/>
      <c r="YS62" s="346"/>
      <c r="YT62" s="346"/>
      <c r="YU62" s="346"/>
      <c r="YV62" s="346"/>
      <c r="YW62" s="346"/>
      <c r="YX62" s="346"/>
    </row>
    <row r="63" spans="1:674" s="118" customFormat="1" ht="11.25" customHeight="1" x14ac:dyDescent="0.2">
      <c r="A63" s="408"/>
      <c r="B63" s="354" t="s">
        <v>130</v>
      </c>
      <c r="C63" s="352"/>
      <c r="D63" s="352"/>
      <c r="E63" s="352"/>
      <c r="F63" s="352"/>
      <c r="G63" s="352"/>
      <c r="H63" s="352"/>
      <c r="I63" s="352"/>
      <c r="J63" s="352"/>
      <c r="K63" s="352"/>
      <c r="L63" s="352"/>
      <c r="M63" s="352"/>
      <c r="N63" s="352"/>
      <c r="O63" s="352"/>
      <c r="P63" s="352"/>
      <c r="Q63" s="352"/>
      <c r="R63" s="352"/>
      <c r="S63" s="352"/>
      <c r="T63" s="352"/>
      <c r="U63" s="352"/>
      <c r="V63" s="352">
        <v>0.89596217999999994</v>
      </c>
      <c r="W63" s="352">
        <v>0.75792354000000006</v>
      </c>
      <c r="X63" s="352">
        <v>0.74137518000000002</v>
      </c>
      <c r="Y63" s="352">
        <v>0</v>
      </c>
      <c r="Z63" s="352">
        <v>0</v>
      </c>
      <c r="AA63" s="352">
        <v>0</v>
      </c>
      <c r="AB63" s="352">
        <v>0</v>
      </c>
      <c r="AC63" s="352">
        <v>0</v>
      </c>
      <c r="AD63" s="352">
        <v>0</v>
      </c>
      <c r="AE63" s="352">
        <v>0</v>
      </c>
      <c r="AF63" s="352">
        <v>0</v>
      </c>
      <c r="AG63" s="353"/>
      <c r="AH63" s="353"/>
      <c r="AI63" s="353"/>
      <c r="AJ63" s="353"/>
      <c r="AK63" s="353"/>
      <c r="AL63" s="353"/>
      <c r="AM63" s="353"/>
      <c r="AN63" s="353"/>
      <c r="AO63" s="353"/>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c r="HC63" s="346"/>
      <c r="HD63" s="346"/>
      <c r="HE63" s="346"/>
      <c r="HF63" s="346"/>
      <c r="HG63" s="346"/>
      <c r="HH63" s="346"/>
      <c r="HI63" s="346"/>
      <c r="HJ63" s="346"/>
      <c r="HK63" s="346"/>
      <c r="HL63" s="346"/>
      <c r="HM63" s="346"/>
      <c r="HN63" s="346"/>
      <c r="HO63" s="346"/>
      <c r="HP63" s="346"/>
      <c r="HQ63" s="346"/>
      <c r="HR63" s="346"/>
      <c r="HS63" s="346"/>
      <c r="HT63" s="346"/>
      <c r="HU63" s="346"/>
      <c r="HV63" s="346"/>
      <c r="HW63" s="346"/>
      <c r="HX63" s="346"/>
      <c r="HY63" s="346"/>
      <c r="HZ63" s="346"/>
      <c r="IA63" s="346"/>
      <c r="IB63" s="346"/>
      <c r="IC63" s="346"/>
      <c r="ID63" s="346"/>
      <c r="IE63" s="346"/>
      <c r="IF63" s="346"/>
      <c r="IG63" s="346"/>
      <c r="IH63" s="346"/>
      <c r="II63" s="346"/>
      <c r="IJ63" s="346"/>
      <c r="IK63" s="346"/>
      <c r="IL63" s="346"/>
      <c r="IM63" s="346"/>
      <c r="IN63" s="346"/>
      <c r="IO63" s="346"/>
      <c r="IP63" s="346"/>
      <c r="IQ63" s="346"/>
      <c r="IR63" s="346"/>
      <c r="IS63" s="346"/>
      <c r="IT63" s="346"/>
      <c r="IU63" s="346"/>
      <c r="IV63" s="346"/>
      <c r="IW63" s="346"/>
      <c r="IX63" s="346"/>
      <c r="IY63" s="346"/>
      <c r="IZ63" s="346"/>
      <c r="JA63" s="346"/>
      <c r="JB63" s="346"/>
      <c r="JC63" s="346"/>
      <c r="JD63" s="346"/>
      <c r="JE63" s="346"/>
      <c r="JF63" s="346"/>
      <c r="JG63" s="346"/>
      <c r="JH63" s="346"/>
      <c r="JI63" s="346"/>
      <c r="JJ63" s="346"/>
      <c r="JK63" s="346"/>
      <c r="JL63" s="346"/>
      <c r="JM63" s="346"/>
      <c r="JN63" s="346"/>
      <c r="JO63" s="346"/>
      <c r="JP63" s="346"/>
      <c r="JQ63" s="346"/>
      <c r="JR63" s="346"/>
      <c r="JS63" s="346"/>
      <c r="JT63" s="346"/>
      <c r="JU63" s="346"/>
      <c r="JV63" s="346"/>
      <c r="JW63" s="346"/>
      <c r="JX63" s="346"/>
      <c r="JY63" s="346"/>
      <c r="JZ63" s="346"/>
      <c r="KA63" s="346"/>
      <c r="KB63" s="346"/>
      <c r="KC63" s="346"/>
      <c r="KD63" s="346"/>
      <c r="KE63" s="346"/>
      <c r="KF63" s="346"/>
      <c r="KG63" s="346"/>
      <c r="KH63" s="346"/>
      <c r="KI63" s="346"/>
      <c r="KJ63" s="346"/>
      <c r="KK63" s="346"/>
      <c r="KL63" s="346"/>
      <c r="KM63" s="346"/>
      <c r="KN63" s="346"/>
      <c r="KO63" s="346"/>
      <c r="KP63" s="346"/>
      <c r="KQ63" s="346"/>
      <c r="KR63" s="346"/>
      <c r="KS63" s="346"/>
      <c r="KT63" s="346"/>
      <c r="KU63" s="346"/>
      <c r="KV63" s="346"/>
      <c r="KW63" s="346"/>
      <c r="KX63" s="346"/>
      <c r="KY63" s="346"/>
      <c r="KZ63" s="346"/>
      <c r="LA63" s="346"/>
      <c r="LB63" s="346"/>
      <c r="LC63" s="346"/>
      <c r="LD63" s="346"/>
      <c r="LE63" s="346"/>
      <c r="LF63" s="346"/>
      <c r="LG63" s="346"/>
      <c r="LH63" s="346"/>
      <c r="LI63" s="346"/>
      <c r="LJ63" s="346"/>
      <c r="LK63" s="346"/>
      <c r="LL63" s="346"/>
      <c r="LM63" s="346"/>
      <c r="LN63" s="346"/>
      <c r="LO63" s="346"/>
      <c r="LP63" s="346"/>
      <c r="LQ63" s="346"/>
      <c r="LR63" s="346"/>
      <c r="LS63" s="346"/>
      <c r="LT63" s="346"/>
      <c r="LU63" s="346"/>
      <c r="LV63" s="346"/>
      <c r="LW63" s="346"/>
      <c r="LX63" s="346"/>
      <c r="LY63" s="346"/>
      <c r="LZ63" s="346"/>
      <c r="MA63" s="346"/>
      <c r="MB63" s="346"/>
      <c r="MC63" s="346"/>
      <c r="MD63" s="346"/>
      <c r="ME63" s="346"/>
      <c r="MF63" s="346"/>
      <c r="MG63" s="346"/>
      <c r="MH63" s="346"/>
      <c r="MI63" s="346"/>
      <c r="MJ63" s="346"/>
      <c r="MK63" s="346"/>
      <c r="ML63" s="346"/>
      <c r="MM63" s="346"/>
      <c r="MN63" s="346"/>
      <c r="MO63" s="346"/>
      <c r="MP63" s="346"/>
      <c r="MQ63" s="346"/>
      <c r="MR63" s="346"/>
      <c r="MS63" s="346"/>
      <c r="MT63" s="346"/>
      <c r="MU63" s="346"/>
      <c r="MV63" s="346"/>
      <c r="MW63" s="346"/>
      <c r="MX63" s="346"/>
      <c r="MY63" s="346"/>
      <c r="MZ63" s="346"/>
      <c r="NA63" s="346"/>
      <c r="NB63" s="346"/>
      <c r="NC63" s="346"/>
      <c r="ND63" s="346"/>
      <c r="NE63" s="346"/>
      <c r="NF63" s="346"/>
      <c r="NG63" s="346"/>
      <c r="NH63" s="346"/>
      <c r="NI63" s="346"/>
      <c r="NJ63" s="346"/>
      <c r="NK63" s="346"/>
      <c r="NL63" s="346"/>
      <c r="NM63" s="346"/>
      <c r="NN63" s="346"/>
      <c r="NO63" s="346"/>
      <c r="NP63" s="346"/>
      <c r="NQ63" s="346"/>
      <c r="NR63" s="346"/>
      <c r="NS63" s="346"/>
      <c r="NT63" s="346"/>
      <c r="NU63" s="346"/>
      <c r="NV63" s="346"/>
      <c r="NW63" s="346"/>
      <c r="NX63" s="346"/>
      <c r="NY63" s="346"/>
      <c r="NZ63" s="346"/>
      <c r="OA63" s="346"/>
      <c r="OB63" s="346"/>
      <c r="OC63" s="346"/>
      <c r="OD63" s="346"/>
      <c r="OE63" s="346"/>
      <c r="OF63" s="346"/>
      <c r="OG63" s="346"/>
      <c r="OH63" s="346"/>
      <c r="OI63" s="346"/>
      <c r="OJ63" s="346"/>
      <c r="OK63" s="346"/>
      <c r="OL63" s="346"/>
      <c r="OM63" s="346"/>
      <c r="ON63" s="346"/>
      <c r="OO63" s="346"/>
      <c r="OP63" s="346"/>
      <c r="OQ63" s="346"/>
      <c r="OR63" s="346"/>
      <c r="OS63" s="346"/>
      <c r="OT63" s="346"/>
      <c r="OU63" s="346"/>
      <c r="OV63" s="346"/>
      <c r="OW63" s="346"/>
      <c r="OX63" s="346"/>
      <c r="OY63" s="346"/>
      <c r="OZ63" s="346"/>
      <c r="PA63" s="346"/>
      <c r="PB63" s="346"/>
      <c r="PC63" s="346"/>
      <c r="PD63" s="346"/>
      <c r="PE63" s="346"/>
      <c r="PF63" s="346"/>
      <c r="PG63" s="346"/>
      <c r="PH63" s="346"/>
      <c r="PI63" s="346"/>
      <c r="PJ63" s="346"/>
      <c r="PK63" s="346"/>
      <c r="PL63" s="346"/>
      <c r="PM63" s="346"/>
      <c r="PN63" s="346"/>
      <c r="PO63" s="346"/>
      <c r="PP63" s="346"/>
      <c r="PQ63" s="346"/>
      <c r="PR63" s="346"/>
      <c r="PS63" s="346"/>
      <c r="PT63" s="346"/>
      <c r="PU63" s="346"/>
      <c r="PV63" s="346"/>
      <c r="PW63" s="346"/>
      <c r="PX63" s="346"/>
      <c r="PY63" s="346"/>
      <c r="PZ63" s="346"/>
      <c r="QA63" s="346"/>
      <c r="QB63" s="346"/>
      <c r="QC63" s="346"/>
      <c r="QD63" s="346"/>
      <c r="QE63" s="346"/>
      <c r="QF63" s="346"/>
      <c r="QG63" s="346"/>
      <c r="QH63" s="346"/>
      <c r="QI63" s="346"/>
      <c r="QJ63" s="346"/>
      <c r="QK63" s="346"/>
      <c r="QL63" s="346"/>
      <c r="QM63" s="346"/>
      <c r="QN63" s="346"/>
      <c r="QO63" s="346"/>
      <c r="QP63" s="346"/>
      <c r="QQ63" s="346"/>
      <c r="QR63" s="346"/>
      <c r="QS63" s="346"/>
      <c r="QT63" s="346"/>
      <c r="QU63" s="346"/>
      <c r="QV63" s="346"/>
      <c r="QW63" s="346"/>
      <c r="QX63" s="346"/>
      <c r="QY63" s="346"/>
      <c r="QZ63" s="346"/>
      <c r="RA63" s="346"/>
      <c r="RB63" s="346"/>
      <c r="RC63" s="346"/>
      <c r="RD63" s="346"/>
      <c r="RE63" s="346"/>
      <c r="RF63" s="346"/>
      <c r="RG63" s="346"/>
      <c r="RH63" s="346"/>
      <c r="RI63" s="346"/>
      <c r="RJ63" s="346"/>
      <c r="RK63" s="346"/>
      <c r="RL63" s="346"/>
      <c r="RM63" s="346"/>
      <c r="RN63" s="346"/>
      <c r="RO63" s="346"/>
      <c r="RP63" s="346"/>
      <c r="RQ63" s="346"/>
      <c r="RR63" s="346"/>
      <c r="RS63" s="346"/>
      <c r="RT63" s="346"/>
      <c r="RU63" s="346"/>
      <c r="RV63" s="346"/>
      <c r="RW63" s="346"/>
      <c r="RX63" s="346"/>
      <c r="RY63" s="346"/>
      <c r="RZ63" s="346"/>
      <c r="SA63" s="346"/>
      <c r="SB63" s="346"/>
      <c r="SC63" s="346"/>
      <c r="SD63" s="346"/>
      <c r="SE63" s="346"/>
      <c r="SF63" s="346"/>
      <c r="SG63" s="346"/>
      <c r="SH63" s="346"/>
      <c r="SI63" s="346"/>
      <c r="SJ63" s="346"/>
      <c r="SK63" s="346"/>
      <c r="SL63" s="346"/>
      <c r="SM63" s="346"/>
      <c r="SN63" s="346"/>
      <c r="SO63" s="346"/>
      <c r="SP63" s="346"/>
      <c r="SQ63" s="346"/>
      <c r="SR63" s="346"/>
      <c r="SS63" s="346"/>
      <c r="ST63" s="346"/>
      <c r="SU63" s="346"/>
      <c r="SV63" s="346"/>
      <c r="SW63" s="346"/>
      <c r="SX63" s="346"/>
      <c r="SY63" s="346"/>
      <c r="SZ63" s="346"/>
      <c r="TA63" s="346"/>
      <c r="TB63" s="346"/>
      <c r="TC63" s="346"/>
      <c r="TD63" s="346"/>
      <c r="TE63" s="346"/>
      <c r="TF63" s="346"/>
      <c r="TG63" s="346"/>
      <c r="TH63" s="346"/>
      <c r="TI63" s="346"/>
      <c r="TJ63" s="346"/>
      <c r="TK63" s="346"/>
      <c r="TL63" s="346"/>
      <c r="TM63" s="346"/>
      <c r="TN63" s="346"/>
      <c r="TO63" s="346"/>
      <c r="TP63" s="346"/>
      <c r="TQ63" s="346"/>
      <c r="TR63" s="346"/>
      <c r="TS63" s="346"/>
      <c r="TT63" s="346"/>
      <c r="TU63" s="346"/>
      <c r="TV63" s="346"/>
      <c r="TW63" s="346"/>
      <c r="TX63" s="346"/>
      <c r="TY63" s="346"/>
      <c r="TZ63" s="346"/>
      <c r="UA63" s="346"/>
      <c r="UB63" s="346"/>
      <c r="UC63" s="346"/>
      <c r="UD63" s="346"/>
      <c r="UE63" s="346"/>
      <c r="UF63" s="346"/>
      <c r="UG63" s="346"/>
      <c r="UH63" s="346"/>
      <c r="UI63" s="346"/>
      <c r="UJ63" s="346"/>
      <c r="UK63" s="346"/>
      <c r="UL63" s="346"/>
      <c r="UM63" s="346"/>
      <c r="UN63" s="346"/>
      <c r="UO63" s="346"/>
      <c r="UP63" s="346"/>
      <c r="UQ63" s="346"/>
      <c r="UR63" s="346"/>
      <c r="US63" s="346"/>
      <c r="UT63" s="346"/>
      <c r="UU63" s="346"/>
      <c r="UV63" s="346"/>
      <c r="UW63" s="346"/>
      <c r="UX63" s="346"/>
      <c r="UY63" s="346"/>
      <c r="UZ63" s="346"/>
      <c r="VA63" s="346"/>
      <c r="VB63" s="346"/>
      <c r="VC63" s="346"/>
      <c r="VD63" s="346"/>
      <c r="VE63" s="346"/>
      <c r="VF63" s="346"/>
      <c r="VG63" s="346"/>
      <c r="VH63" s="346"/>
      <c r="VI63" s="346"/>
      <c r="VJ63" s="346"/>
      <c r="VK63" s="346"/>
      <c r="VL63" s="346"/>
      <c r="VM63" s="346"/>
      <c r="VN63" s="346"/>
      <c r="VO63" s="346"/>
      <c r="VP63" s="346"/>
      <c r="VQ63" s="346"/>
      <c r="VR63" s="346"/>
      <c r="VS63" s="346"/>
      <c r="VT63" s="346"/>
      <c r="VU63" s="346"/>
      <c r="VV63" s="346"/>
      <c r="VW63" s="346"/>
      <c r="VX63" s="346"/>
      <c r="VY63" s="346"/>
      <c r="VZ63" s="346"/>
      <c r="WA63" s="346"/>
      <c r="WB63" s="346"/>
      <c r="WC63" s="346"/>
      <c r="WD63" s="346"/>
      <c r="WE63" s="346"/>
      <c r="WF63" s="346"/>
      <c r="WG63" s="346"/>
      <c r="WH63" s="346"/>
      <c r="WI63" s="346"/>
      <c r="WJ63" s="346"/>
      <c r="WK63" s="346"/>
      <c r="WL63" s="346"/>
      <c r="WM63" s="346"/>
      <c r="WN63" s="346"/>
      <c r="WO63" s="346"/>
      <c r="WP63" s="346"/>
      <c r="WQ63" s="346"/>
      <c r="WR63" s="346"/>
      <c r="WS63" s="346"/>
      <c r="WT63" s="346"/>
      <c r="WU63" s="346"/>
      <c r="WV63" s="346"/>
      <c r="WW63" s="346"/>
      <c r="WX63" s="346"/>
      <c r="WY63" s="346"/>
      <c r="WZ63" s="346"/>
      <c r="XA63" s="346"/>
      <c r="XB63" s="346"/>
      <c r="XC63" s="346"/>
      <c r="XD63" s="346"/>
      <c r="XE63" s="346"/>
      <c r="XF63" s="346"/>
      <c r="XG63" s="346"/>
      <c r="XH63" s="346"/>
      <c r="XI63" s="346"/>
      <c r="XJ63" s="346"/>
      <c r="XK63" s="346"/>
      <c r="XL63" s="346"/>
      <c r="XM63" s="346"/>
      <c r="XN63" s="346"/>
      <c r="XO63" s="346"/>
      <c r="XP63" s="346"/>
      <c r="XQ63" s="346"/>
      <c r="XR63" s="346"/>
      <c r="XS63" s="346"/>
      <c r="XT63" s="346"/>
      <c r="XU63" s="346"/>
      <c r="XV63" s="346"/>
      <c r="XW63" s="346"/>
      <c r="XX63" s="346"/>
      <c r="XY63" s="346"/>
      <c r="XZ63" s="346"/>
      <c r="YA63" s="346"/>
      <c r="YB63" s="346"/>
      <c r="YC63" s="346"/>
      <c r="YD63" s="346"/>
      <c r="YE63" s="346"/>
      <c r="YF63" s="346"/>
      <c r="YG63" s="346"/>
      <c r="YH63" s="346"/>
      <c r="YI63" s="346"/>
      <c r="YJ63" s="346"/>
      <c r="YK63" s="346"/>
      <c r="YL63" s="346"/>
      <c r="YM63" s="346"/>
      <c r="YN63" s="346"/>
      <c r="YO63" s="346"/>
      <c r="YP63" s="346"/>
      <c r="YQ63" s="346"/>
      <c r="YR63" s="346"/>
      <c r="YS63" s="346"/>
      <c r="YT63" s="346"/>
      <c r="YU63" s="346"/>
      <c r="YV63" s="346"/>
      <c r="YW63" s="346"/>
      <c r="YX63" s="346"/>
    </row>
    <row r="64" spans="1:674" s="263" customFormat="1" ht="33" customHeight="1" x14ac:dyDescent="0.2">
      <c r="A64" s="406" t="s">
        <v>308</v>
      </c>
      <c r="B64" s="347" t="s">
        <v>125</v>
      </c>
      <c r="C64" s="348"/>
      <c r="D64" s="348"/>
      <c r="E64" s="348"/>
      <c r="F64" s="348"/>
      <c r="G64" s="348"/>
      <c r="H64" s="348"/>
      <c r="I64" s="348"/>
      <c r="J64" s="348"/>
      <c r="K64" s="348"/>
      <c r="L64" s="348"/>
      <c r="M64" s="348"/>
      <c r="N64" s="348"/>
      <c r="O64" s="348"/>
      <c r="P64" s="348"/>
      <c r="Q64" s="348"/>
      <c r="R64" s="348"/>
      <c r="S64" s="348"/>
      <c r="T64" s="348"/>
      <c r="U64" s="348"/>
      <c r="V64" s="348">
        <v>3.4018E-2</v>
      </c>
      <c r="W64" s="348">
        <v>-9.3670000000000003E-2</v>
      </c>
      <c r="X64" s="348">
        <v>-0.249083</v>
      </c>
      <c r="Y64" s="348">
        <v>0</v>
      </c>
      <c r="Z64" s="348">
        <v>0</v>
      </c>
      <c r="AA64" s="348">
        <v>0</v>
      </c>
      <c r="AB64" s="348">
        <v>0</v>
      </c>
      <c r="AC64" s="348">
        <v>0</v>
      </c>
      <c r="AD64" s="348">
        <v>0</v>
      </c>
      <c r="AE64" s="348">
        <v>0</v>
      </c>
      <c r="AF64" s="348">
        <v>0</v>
      </c>
      <c r="AG64" s="350"/>
      <c r="AH64" s="350"/>
      <c r="AI64" s="350"/>
      <c r="AJ64" s="350"/>
      <c r="AK64" s="350"/>
      <c r="AL64" s="350"/>
      <c r="AM64" s="350"/>
      <c r="AN64" s="350"/>
      <c r="AO64" s="350"/>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c r="HR64" s="346"/>
      <c r="HS64" s="346"/>
      <c r="HT64" s="346"/>
      <c r="HU64" s="346"/>
      <c r="HV64" s="346"/>
      <c r="HW64" s="346"/>
      <c r="HX64" s="346"/>
      <c r="HY64" s="346"/>
      <c r="HZ64" s="346"/>
      <c r="IA64" s="346"/>
      <c r="IB64" s="346"/>
      <c r="IC64" s="346"/>
      <c r="ID64" s="346"/>
      <c r="IE64" s="346"/>
      <c r="IF64" s="346"/>
      <c r="IG64" s="346"/>
      <c r="IH64" s="346"/>
      <c r="II64" s="346"/>
      <c r="IJ64" s="346"/>
      <c r="IK64" s="346"/>
      <c r="IL64" s="346"/>
      <c r="IM64" s="346"/>
      <c r="IN64" s="346"/>
      <c r="IO64" s="346"/>
      <c r="IP64" s="346"/>
      <c r="IQ64" s="346"/>
      <c r="IR64" s="346"/>
      <c r="IS64" s="346"/>
      <c r="IT64" s="346"/>
      <c r="IU64" s="346"/>
      <c r="IV64" s="346"/>
      <c r="IW64" s="346"/>
      <c r="IX64" s="346"/>
      <c r="IY64" s="346"/>
      <c r="IZ64" s="346"/>
      <c r="JA64" s="346"/>
      <c r="JB64" s="346"/>
      <c r="JC64" s="346"/>
      <c r="JD64" s="346"/>
      <c r="JE64" s="346"/>
      <c r="JF64" s="346"/>
      <c r="JG64" s="346"/>
      <c r="JH64" s="346"/>
      <c r="JI64" s="346"/>
      <c r="JJ64" s="346"/>
      <c r="JK64" s="346"/>
      <c r="JL64" s="346"/>
      <c r="JM64" s="346"/>
      <c r="JN64" s="346"/>
      <c r="JO64" s="346"/>
      <c r="JP64" s="346"/>
      <c r="JQ64" s="346"/>
      <c r="JR64" s="346"/>
      <c r="JS64" s="346"/>
      <c r="JT64" s="346"/>
      <c r="JU64" s="346"/>
      <c r="JV64" s="346"/>
      <c r="JW64" s="346"/>
      <c r="JX64" s="346"/>
      <c r="JY64" s="346"/>
      <c r="JZ64" s="346"/>
      <c r="KA64" s="346"/>
      <c r="KB64" s="346"/>
      <c r="KC64" s="346"/>
      <c r="KD64" s="346"/>
      <c r="KE64" s="346"/>
      <c r="KF64" s="346"/>
      <c r="KG64" s="346"/>
      <c r="KH64" s="346"/>
      <c r="KI64" s="346"/>
      <c r="KJ64" s="346"/>
      <c r="KK64" s="346"/>
      <c r="KL64" s="346"/>
      <c r="KM64" s="346"/>
      <c r="KN64" s="346"/>
      <c r="KO64" s="346"/>
      <c r="KP64" s="346"/>
      <c r="KQ64" s="346"/>
      <c r="KR64" s="346"/>
      <c r="KS64" s="346"/>
      <c r="KT64" s="346"/>
      <c r="KU64" s="346"/>
      <c r="KV64" s="346"/>
      <c r="KW64" s="346"/>
      <c r="KX64" s="346"/>
      <c r="KY64" s="346"/>
      <c r="KZ64" s="346"/>
      <c r="LA64" s="346"/>
      <c r="LB64" s="346"/>
      <c r="LC64" s="346"/>
      <c r="LD64" s="346"/>
      <c r="LE64" s="346"/>
      <c r="LF64" s="346"/>
      <c r="LG64" s="346"/>
      <c r="LH64" s="346"/>
      <c r="LI64" s="346"/>
      <c r="LJ64" s="346"/>
      <c r="LK64" s="346"/>
      <c r="LL64" s="346"/>
      <c r="LM64" s="346"/>
      <c r="LN64" s="346"/>
      <c r="LO64" s="346"/>
      <c r="LP64" s="346"/>
      <c r="LQ64" s="346"/>
      <c r="LR64" s="346"/>
      <c r="LS64" s="346"/>
      <c r="LT64" s="346"/>
      <c r="LU64" s="346"/>
      <c r="LV64" s="346"/>
      <c r="LW64" s="346"/>
      <c r="LX64" s="346"/>
      <c r="LY64" s="346"/>
      <c r="LZ64" s="346"/>
      <c r="MA64" s="346"/>
      <c r="MB64" s="346"/>
      <c r="MC64" s="346"/>
      <c r="MD64" s="346"/>
      <c r="ME64" s="346"/>
      <c r="MF64" s="346"/>
      <c r="MG64" s="346"/>
      <c r="MH64" s="346"/>
      <c r="MI64" s="346"/>
      <c r="MJ64" s="346"/>
      <c r="MK64" s="346"/>
      <c r="ML64" s="346"/>
      <c r="MM64" s="346"/>
      <c r="MN64" s="346"/>
      <c r="MO64" s="346"/>
      <c r="MP64" s="346"/>
      <c r="MQ64" s="346"/>
      <c r="MR64" s="346"/>
      <c r="MS64" s="346"/>
      <c r="MT64" s="346"/>
      <c r="MU64" s="346"/>
      <c r="MV64" s="346"/>
      <c r="MW64" s="346"/>
      <c r="MX64" s="346"/>
      <c r="MY64" s="346"/>
      <c r="MZ64" s="346"/>
      <c r="NA64" s="346"/>
      <c r="NB64" s="346"/>
      <c r="NC64" s="346"/>
      <c r="ND64" s="346"/>
      <c r="NE64" s="346"/>
      <c r="NF64" s="346"/>
      <c r="NG64" s="346"/>
      <c r="NH64" s="346"/>
      <c r="NI64" s="346"/>
      <c r="NJ64" s="346"/>
      <c r="NK64" s="346"/>
      <c r="NL64" s="346"/>
      <c r="NM64" s="346"/>
      <c r="NN64" s="346"/>
      <c r="NO64" s="346"/>
      <c r="NP64" s="346"/>
      <c r="NQ64" s="346"/>
      <c r="NR64" s="346"/>
      <c r="NS64" s="346"/>
      <c r="NT64" s="346"/>
      <c r="NU64" s="346"/>
      <c r="NV64" s="346"/>
      <c r="NW64" s="346"/>
      <c r="NX64" s="346"/>
      <c r="NY64" s="346"/>
      <c r="NZ64" s="346"/>
      <c r="OA64" s="346"/>
      <c r="OB64" s="346"/>
      <c r="OC64" s="346"/>
      <c r="OD64" s="346"/>
      <c r="OE64" s="346"/>
      <c r="OF64" s="346"/>
      <c r="OG64" s="346"/>
      <c r="OH64" s="346"/>
      <c r="OI64" s="346"/>
      <c r="OJ64" s="346"/>
      <c r="OK64" s="346"/>
      <c r="OL64" s="346"/>
      <c r="OM64" s="346"/>
      <c r="ON64" s="346"/>
      <c r="OO64" s="346"/>
      <c r="OP64" s="346"/>
      <c r="OQ64" s="346"/>
      <c r="OR64" s="346"/>
      <c r="OS64" s="346"/>
      <c r="OT64" s="346"/>
      <c r="OU64" s="346"/>
      <c r="OV64" s="346"/>
      <c r="OW64" s="346"/>
      <c r="OX64" s="346"/>
      <c r="OY64" s="346"/>
      <c r="OZ64" s="346"/>
      <c r="PA64" s="346"/>
      <c r="PB64" s="346"/>
      <c r="PC64" s="346"/>
      <c r="PD64" s="346"/>
      <c r="PE64" s="346"/>
      <c r="PF64" s="346"/>
      <c r="PG64" s="346"/>
      <c r="PH64" s="346"/>
      <c r="PI64" s="346"/>
      <c r="PJ64" s="346"/>
      <c r="PK64" s="346"/>
      <c r="PL64" s="346"/>
      <c r="PM64" s="346"/>
      <c r="PN64" s="346"/>
      <c r="PO64" s="346"/>
      <c r="PP64" s="346"/>
      <c r="PQ64" s="346"/>
      <c r="PR64" s="346"/>
      <c r="PS64" s="346"/>
      <c r="PT64" s="346"/>
      <c r="PU64" s="346"/>
      <c r="PV64" s="346"/>
      <c r="PW64" s="346"/>
      <c r="PX64" s="346"/>
      <c r="PY64" s="346"/>
      <c r="PZ64" s="346"/>
      <c r="QA64" s="346"/>
      <c r="QB64" s="346"/>
      <c r="QC64" s="346"/>
      <c r="QD64" s="346"/>
      <c r="QE64" s="346"/>
      <c r="QF64" s="346"/>
      <c r="QG64" s="346"/>
      <c r="QH64" s="346"/>
      <c r="QI64" s="346"/>
      <c r="QJ64" s="346"/>
      <c r="QK64" s="346"/>
      <c r="QL64" s="346"/>
      <c r="QM64" s="346"/>
      <c r="QN64" s="346"/>
      <c r="QO64" s="346"/>
      <c r="QP64" s="346"/>
      <c r="QQ64" s="346"/>
      <c r="QR64" s="346"/>
      <c r="QS64" s="346"/>
      <c r="QT64" s="346"/>
      <c r="QU64" s="346"/>
      <c r="QV64" s="346"/>
      <c r="QW64" s="346"/>
      <c r="QX64" s="346"/>
      <c r="QY64" s="346"/>
      <c r="QZ64" s="346"/>
      <c r="RA64" s="346"/>
      <c r="RB64" s="346"/>
      <c r="RC64" s="346"/>
      <c r="RD64" s="346"/>
      <c r="RE64" s="346"/>
      <c r="RF64" s="346"/>
      <c r="RG64" s="346"/>
      <c r="RH64" s="346"/>
      <c r="RI64" s="346"/>
      <c r="RJ64" s="346"/>
      <c r="RK64" s="346"/>
      <c r="RL64" s="346"/>
      <c r="RM64" s="346"/>
      <c r="RN64" s="346"/>
      <c r="RO64" s="346"/>
      <c r="RP64" s="346"/>
      <c r="RQ64" s="346"/>
      <c r="RR64" s="346"/>
      <c r="RS64" s="346"/>
      <c r="RT64" s="346"/>
      <c r="RU64" s="346"/>
      <c r="RV64" s="346"/>
      <c r="RW64" s="346"/>
      <c r="RX64" s="346"/>
      <c r="RY64" s="346"/>
      <c r="RZ64" s="346"/>
      <c r="SA64" s="346"/>
      <c r="SB64" s="346"/>
      <c r="SC64" s="346"/>
      <c r="SD64" s="346"/>
      <c r="SE64" s="346"/>
      <c r="SF64" s="346"/>
      <c r="SG64" s="346"/>
      <c r="SH64" s="346"/>
      <c r="SI64" s="346"/>
      <c r="SJ64" s="346"/>
      <c r="SK64" s="346"/>
      <c r="SL64" s="346"/>
      <c r="SM64" s="346"/>
      <c r="SN64" s="346"/>
      <c r="SO64" s="346"/>
      <c r="SP64" s="346"/>
      <c r="SQ64" s="346"/>
      <c r="SR64" s="346"/>
      <c r="SS64" s="346"/>
      <c r="ST64" s="346"/>
      <c r="SU64" s="346"/>
      <c r="SV64" s="346"/>
      <c r="SW64" s="346"/>
      <c r="SX64" s="346"/>
      <c r="SY64" s="346"/>
      <c r="SZ64" s="346"/>
      <c r="TA64" s="346"/>
      <c r="TB64" s="346"/>
      <c r="TC64" s="346"/>
      <c r="TD64" s="346"/>
      <c r="TE64" s="346"/>
      <c r="TF64" s="346"/>
      <c r="TG64" s="346"/>
      <c r="TH64" s="346"/>
      <c r="TI64" s="346"/>
      <c r="TJ64" s="346"/>
      <c r="TK64" s="346"/>
      <c r="TL64" s="346"/>
      <c r="TM64" s="346"/>
      <c r="TN64" s="346"/>
      <c r="TO64" s="346"/>
      <c r="TP64" s="346"/>
      <c r="TQ64" s="346"/>
      <c r="TR64" s="346"/>
      <c r="TS64" s="346"/>
      <c r="TT64" s="346"/>
      <c r="TU64" s="346"/>
      <c r="TV64" s="346"/>
      <c r="TW64" s="346"/>
      <c r="TX64" s="346"/>
      <c r="TY64" s="346"/>
      <c r="TZ64" s="346"/>
      <c r="UA64" s="346"/>
      <c r="UB64" s="346"/>
      <c r="UC64" s="346"/>
      <c r="UD64" s="346"/>
      <c r="UE64" s="346"/>
      <c r="UF64" s="346"/>
      <c r="UG64" s="346"/>
      <c r="UH64" s="346"/>
      <c r="UI64" s="346"/>
      <c r="UJ64" s="346"/>
      <c r="UK64" s="346"/>
      <c r="UL64" s="346"/>
      <c r="UM64" s="346"/>
      <c r="UN64" s="346"/>
      <c r="UO64" s="346"/>
      <c r="UP64" s="346"/>
      <c r="UQ64" s="346"/>
      <c r="UR64" s="346"/>
      <c r="US64" s="346"/>
      <c r="UT64" s="346"/>
      <c r="UU64" s="346"/>
      <c r="UV64" s="346"/>
      <c r="UW64" s="346"/>
      <c r="UX64" s="346"/>
      <c r="UY64" s="346"/>
      <c r="UZ64" s="346"/>
      <c r="VA64" s="346"/>
      <c r="VB64" s="346"/>
      <c r="VC64" s="346"/>
      <c r="VD64" s="346"/>
      <c r="VE64" s="346"/>
      <c r="VF64" s="346"/>
      <c r="VG64" s="346"/>
      <c r="VH64" s="346"/>
      <c r="VI64" s="346"/>
      <c r="VJ64" s="346"/>
      <c r="VK64" s="346"/>
      <c r="VL64" s="346"/>
      <c r="VM64" s="346"/>
      <c r="VN64" s="346"/>
      <c r="VO64" s="346"/>
      <c r="VP64" s="346"/>
      <c r="VQ64" s="346"/>
      <c r="VR64" s="346"/>
      <c r="VS64" s="346"/>
      <c r="VT64" s="346"/>
      <c r="VU64" s="346"/>
      <c r="VV64" s="346"/>
      <c r="VW64" s="346"/>
      <c r="VX64" s="346"/>
      <c r="VY64" s="346"/>
      <c r="VZ64" s="346"/>
      <c r="WA64" s="346"/>
      <c r="WB64" s="346"/>
      <c r="WC64" s="346"/>
      <c r="WD64" s="346"/>
      <c r="WE64" s="346"/>
      <c r="WF64" s="346"/>
      <c r="WG64" s="346"/>
      <c r="WH64" s="346"/>
      <c r="WI64" s="346"/>
      <c r="WJ64" s="346"/>
      <c r="WK64" s="346"/>
      <c r="WL64" s="346"/>
      <c r="WM64" s="346"/>
      <c r="WN64" s="346"/>
      <c r="WO64" s="346"/>
      <c r="WP64" s="346"/>
      <c r="WQ64" s="346"/>
      <c r="WR64" s="346"/>
      <c r="WS64" s="346"/>
      <c r="WT64" s="346"/>
      <c r="WU64" s="346"/>
      <c r="WV64" s="346"/>
      <c r="WW64" s="346"/>
      <c r="WX64" s="346"/>
      <c r="WY64" s="346"/>
      <c r="WZ64" s="346"/>
      <c r="XA64" s="346"/>
      <c r="XB64" s="346"/>
      <c r="XC64" s="346"/>
      <c r="XD64" s="346"/>
      <c r="XE64" s="346"/>
      <c r="XF64" s="346"/>
      <c r="XG64" s="346"/>
      <c r="XH64" s="346"/>
      <c r="XI64" s="346"/>
      <c r="XJ64" s="346"/>
      <c r="XK64" s="346"/>
      <c r="XL64" s="346"/>
      <c r="XM64" s="346"/>
      <c r="XN64" s="346"/>
      <c r="XO64" s="346"/>
      <c r="XP64" s="346"/>
      <c r="XQ64" s="346"/>
      <c r="XR64" s="346"/>
      <c r="XS64" s="346"/>
      <c r="XT64" s="346"/>
      <c r="XU64" s="346"/>
      <c r="XV64" s="346"/>
      <c r="XW64" s="346"/>
      <c r="XX64" s="346"/>
      <c r="XY64" s="346"/>
      <c r="XZ64" s="346"/>
      <c r="YA64" s="346"/>
      <c r="YB64" s="346"/>
      <c r="YC64" s="346"/>
      <c r="YD64" s="346"/>
      <c r="YE64" s="346"/>
      <c r="YF64" s="346"/>
      <c r="YG64" s="346"/>
      <c r="YH64" s="346"/>
      <c r="YI64" s="346"/>
      <c r="YJ64" s="346"/>
      <c r="YK64" s="346"/>
      <c r="YL64" s="346"/>
      <c r="YM64" s="346"/>
      <c r="YN64" s="346"/>
      <c r="YO64" s="346"/>
      <c r="YP64" s="346"/>
      <c r="YQ64" s="346"/>
      <c r="YR64" s="346"/>
      <c r="YS64" s="346"/>
      <c r="YT64" s="346"/>
      <c r="YU64" s="346"/>
      <c r="YV64" s="346"/>
      <c r="YW64" s="346"/>
      <c r="YX64" s="346"/>
    </row>
    <row r="65" spans="1:674" s="264" customFormat="1" ht="11.25" customHeight="1" x14ac:dyDescent="0.2">
      <c r="A65" s="407"/>
      <c r="B65" s="349" t="s">
        <v>126</v>
      </c>
      <c r="C65" s="350"/>
      <c r="D65" s="350"/>
      <c r="E65" s="350"/>
      <c r="F65" s="350"/>
      <c r="G65" s="350"/>
      <c r="H65" s="350"/>
      <c r="I65" s="350"/>
      <c r="J65" s="350"/>
      <c r="K65" s="350"/>
      <c r="L65" s="350"/>
      <c r="M65" s="350"/>
      <c r="N65" s="350"/>
      <c r="O65" s="350"/>
      <c r="P65" s="350"/>
      <c r="Q65" s="350"/>
      <c r="R65" s="350"/>
      <c r="S65" s="350"/>
      <c r="T65" s="350"/>
      <c r="U65" s="350"/>
      <c r="V65" s="350">
        <v>4.5339999999999998E-3</v>
      </c>
      <c r="W65" s="350">
        <v>-1.2342000000000001E-2</v>
      </c>
      <c r="X65" s="350">
        <v>-3.1912000000000003E-2</v>
      </c>
      <c r="Y65" s="350">
        <v>0</v>
      </c>
      <c r="Z65" s="350">
        <v>0</v>
      </c>
      <c r="AA65" s="350">
        <v>0</v>
      </c>
      <c r="AB65" s="350">
        <v>0</v>
      </c>
      <c r="AC65" s="350">
        <v>0</v>
      </c>
      <c r="AD65" s="350">
        <v>0</v>
      </c>
      <c r="AE65" s="350">
        <v>0</v>
      </c>
      <c r="AF65" s="350">
        <v>0</v>
      </c>
      <c r="AG65" s="350"/>
      <c r="AH65" s="350"/>
      <c r="AI65" s="350"/>
      <c r="AJ65" s="350"/>
      <c r="AK65" s="350"/>
      <c r="AL65" s="350"/>
      <c r="AM65" s="350"/>
      <c r="AN65" s="350"/>
      <c r="AO65" s="350"/>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5"/>
      <c r="IK65" s="355"/>
      <c r="IL65" s="355"/>
      <c r="IM65" s="355"/>
      <c r="IN65" s="355"/>
      <c r="IO65" s="355"/>
      <c r="IP65" s="355"/>
      <c r="IQ65" s="355"/>
      <c r="IR65" s="355"/>
      <c r="IS65" s="355"/>
      <c r="IT65" s="355"/>
      <c r="IU65" s="355"/>
      <c r="IV65" s="355"/>
      <c r="IW65" s="355"/>
      <c r="IX65" s="355"/>
      <c r="IY65" s="355"/>
      <c r="IZ65" s="355"/>
      <c r="JA65" s="355"/>
      <c r="JB65" s="355"/>
      <c r="JC65" s="355"/>
      <c r="JD65" s="355"/>
      <c r="JE65" s="355"/>
      <c r="JF65" s="355"/>
      <c r="JG65" s="355"/>
      <c r="JH65" s="355"/>
      <c r="JI65" s="355"/>
      <c r="JJ65" s="355"/>
      <c r="JK65" s="355"/>
      <c r="JL65" s="355"/>
      <c r="JM65" s="355"/>
      <c r="JN65" s="355"/>
      <c r="JO65" s="355"/>
      <c r="JP65" s="355"/>
      <c r="JQ65" s="355"/>
      <c r="JR65" s="355"/>
      <c r="JS65" s="355"/>
      <c r="JT65" s="355"/>
      <c r="JU65" s="355"/>
      <c r="JV65" s="355"/>
      <c r="JW65" s="355"/>
      <c r="JX65" s="355"/>
      <c r="JY65" s="355"/>
      <c r="JZ65" s="355"/>
      <c r="KA65" s="355"/>
      <c r="KB65" s="355"/>
      <c r="KC65" s="355"/>
      <c r="KD65" s="355"/>
      <c r="KE65" s="355"/>
      <c r="KF65" s="355"/>
      <c r="KG65" s="355"/>
      <c r="KH65" s="355"/>
      <c r="KI65" s="355"/>
      <c r="KJ65" s="355"/>
      <c r="KK65" s="355"/>
      <c r="KL65" s="355"/>
      <c r="KM65" s="355"/>
      <c r="KN65" s="355"/>
      <c r="KO65" s="355"/>
      <c r="KP65" s="355"/>
      <c r="KQ65" s="355"/>
      <c r="KR65" s="355"/>
      <c r="KS65" s="355"/>
      <c r="KT65" s="355"/>
      <c r="KU65" s="355"/>
      <c r="KV65" s="355"/>
      <c r="KW65" s="355"/>
      <c r="KX65" s="355"/>
      <c r="KY65" s="355"/>
      <c r="KZ65" s="355"/>
      <c r="LA65" s="355"/>
      <c r="LB65" s="355"/>
      <c r="LC65" s="355"/>
      <c r="LD65" s="355"/>
      <c r="LE65" s="355"/>
      <c r="LF65" s="355"/>
      <c r="LG65" s="355"/>
      <c r="LH65" s="355"/>
      <c r="LI65" s="355"/>
      <c r="LJ65" s="355"/>
      <c r="LK65" s="355"/>
      <c r="LL65" s="355"/>
      <c r="LM65" s="355"/>
      <c r="LN65" s="355"/>
      <c r="LO65" s="355"/>
      <c r="LP65" s="355"/>
      <c r="LQ65" s="355"/>
      <c r="LR65" s="355"/>
      <c r="LS65" s="355"/>
      <c r="LT65" s="355"/>
      <c r="LU65" s="355"/>
      <c r="LV65" s="355"/>
      <c r="LW65" s="355"/>
      <c r="LX65" s="355"/>
      <c r="LY65" s="355"/>
      <c r="LZ65" s="355"/>
      <c r="MA65" s="355"/>
      <c r="MB65" s="355"/>
      <c r="MC65" s="355"/>
      <c r="MD65" s="355"/>
      <c r="ME65" s="355"/>
      <c r="MF65" s="355"/>
      <c r="MG65" s="355"/>
      <c r="MH65" s="355"/>
      <c r="MI65" s="355"/>
      <c r="MJ65" s="355"/>
      <c r="MK65" s="355"/>
      <c r="ML65" s="355"/>
      <c r="MM65" s="355"/>
      <c r="MN65" s="355"/>
      <c r="MO65" s="355"/>
      <c r="MP65" s="355"/>
      <c r="MQ65" s="355"/>
      <c r="MR65" s="355"/>
      <c r="MS65" s="355"/>
      <c r="MT65" s="355"/>
      <c r="MU65" s="355"/>
      <c r="MV65" s="355"/>
      <c r="MW65" s="355"/>
      <c r="MX65" s="355"/>
      <c r="MY65" s="355"/>
      <c r="MZ65" s="355"/>
      <c r="NA65" s="355"/>
      <c r="NB65" s="355"/>
      <c r="NC65" s="355"/>
      <c r="ND65" s="355"/>
      <c r="NE65" s="355"/>
      <c r="NF65" s="355"/>
      <c r="NG65" s="355"/>
      <c r="NH65" s="355"/>
      <c r="NI65" s="355"/>
      <c r="NJ65" s="355"/>
      <c r="NK65" s="355"/>
      <c r="NL65" s="355"/>
      <c r="NM65" s="355"/>
      <c r="NN65" s="355"/>
      <c r="NO65" s="355"/>
      <c r="NP65" s="355"/>
      <c r="NQ65" s="355"/>
      <c r="NR65" s="355"/>
      <c r="NS65" s="355"/>
      <c r="NT65" s="355"/>
      <c r="NU65" s="355"/>
      <c r="NV65" s="355"/>
      <c r="NW65" s="355"/>
      <c r="NX65" s="355"/>
      <c r="NY65" s="355"/>
      <c r="NZ65" s="355"/>
      <c r="OA65" s="355"/>
      <c r="OB65" s="355"/>
      <c r="OC65" s="355"/>
      <c r="OD65" s="355"/>
      <c r="OE65" s="355"/>
      <c r="OF65" s="355"/>
      <c r="OG65" s="355"/>
      <c r="OH65" s="355"/>
      <c r="OI65" s="355"/>
      <c r="OJ65" s="355"/>
      <c r="OK65" s="355"/>
      <c r="OL65" s="355"/>
      <c r="OM65" s="355"/>
      <c r="ON65" s="355"/>
      <c r="OO65" s="355"/>
      <c r="OP65" s="355"/>
      <c r="OQ65" s="355"/>
      <c r="OR65" s="355"/>
      <c r="OS65" s="355"/>
      <c r="OT65" s="355"/>
      <c r="OU65" s="355"/>
      <c r="OV65" s="355"/>
      <c r="OW65" s="355"/>
      <c r="OX65" s="355"/>
      <c r="OY65" s="355"/>
      <c r="OZ65" s="355"/>
      <c r="PA65" s="355"/>
      <c r="PB65" s="355"/>
      <c r="PC65" s="355"/>
      <c r="PD65" s="355"/>
      <c r="PE65" s="355"/>
      <c r="PF65" s="355"/>
      <c r="PG65" s="355"/>
      <c r="PH65" s="355"/>
      <c r="PI65" s="355"/>
      <c r="PJ65" s="355"/>
      <c r="PK65" s="355"/>
      <c r="PL65" s="355"/>
      <c r="PM65" s="355"/>
      <c r="PN65" s="355"/>
      <c r="PO65" s="355"/>
      <c r="PP65" s="355"/>
      <c r="PQ65" s="355"/>
      <c r="PR65" s="355"/>
      <c r="PS65" s="355"/>
      <c r="PT65" s="355"/>
      <c r="PU65" s="355"/>
      <c r="PV65" s="355"/>
      <c r="PW65" s="355"/>
      <c r="PX65" s="355"/>
      <c r="PY65" s="355"/>
      <c r="PZ65" s="355"/>
      <c r="QA65" s="355"/>
      <c r="QB65" s="355"/>
      <c r="QC65" s="355"/>
      <c r="QD65" s="355"/>
      <c r="QE65" s="355"/>
      <c r="QF65" s="355"/>
      <c r="QG65" s="355"/>
      <c r="QH65" s="355"/>
      <c r="QI65" s="355"/>
      <c r="QJ65" s="355"/>
      <c r="QK65" s="355"/>
      <c r="QL65" s="355"/>
      <c r="QM65" s="355"/>
      <c r="QN65" s="355"/>
      <c r="QO65" s="355"/>
      <c r="QP65" s="355"/>
      <c r="QQ65" s="355"/>
      <c r="QR65" s="355"/>
      <c r="QS65" s="355"/>
      <c r="QT65" s="355"/>
      <c r="QU65" s="355"/>
      <c r="QV65" s="355"/>
      <c r="QW65" s="355"/>
      <c r="QX65" s="355"/>
      <c r="QY65" s="355"/>
      <c r="QZ65" s="355"/>
      <c r="RA65" s="355"/>
      <c r="RB65" s="355"/>
      <c r="RC65" s="355"/>
      <c r="RD65" s="355"/>
      <c r="RE65" s="355"/>
      <c r="RF65" s="355"/>
      <c r="RG65" s="355"/>
      <c r="RH65" s="355"/>
      <c r="RI65" s="355"/>
      <c r="RJ65" s="355"/>
      <c r="RK65" s="355"/>
      <c r="RL65" s="355"/>
      <c r="RM65" s="355"/>
      <c r="RN65" s="355"/>
      <c r="RO65" s="355"/>
      <c r="RP65" s="355"/>
      <c r="RQ65" s="355"/>
      <c r="RR65" s="355"/>
      <c r="RS65" s="355"/>
      <c r="RT65" s="355"/>
      <c r="RU65" s="355"/>
      <c r="RV65" s="355"/>
      <c r="RW65" s="355"/>
      <c r="RX65" s="355"/>
      <c r="RY65" s="355"/>
      <c r="RZ65" s="355"/>
      <c r="SA65" s="355"/>
      <c r="SB65" s="355"/>
      <c r="SC65" s="355"/>
      <c r="SD65" s="355"/>
      <c r="SE65" s="355"/>
      <c r="SF65" s="355"/>
      <c r="SG65" s="355"/>
      <c r="SH65" s="355"/>
      <c r="SI65" s="355"/>
      <c r="SJ65" s="355"/>
      <c r="SK65" s="355"/>
      <c r="SL65" s="355"/>
      <c r="SM65" s="355"/>
      <c r="SN65" s="355"/>
      <c r="SO65" s="355"/>
      <c r="SP65" s="355"/>
      <c r="SQ65" s="355"/>
      <c r="SR65" s="355"/>
      <c r="SS65" s="355"/>
      <c r="ST65" s="355"/>
      <c r="SU65" s="355"/>
      <c r="SV65" s="355"/>
      <c r="SW65" s="355"/>
      <c r="SX65" s="355"/>
      <c r="SY65" s="355"/>
      <c r="SZ65" s="355"/>
      <c r="TA65" s="355"/>
      <c r="TB65" s="355"/>
      <c r="TC65" s="355"/>
      <c r="TD65" s="355"/>
      <c r="TE65" s="355"/>
      <c r="TF65" s="355"/>
      <c r="TG65" s="355"/>
      <c r="TH65" s="355"/>
      <c r="TI65" s="355"/>
      <c r="TJ65" s="355"/>
      <c r="TK65" s="355"/>
      <c r="TL65" s="355"/>
      <c r="TM65" s="355"/>
      <c r="TN65" s="355"/>
      <c r="TO65" s="355"/>
      <c r="TP65" s="355"/>
      <c r="TQ65" s="355"/>
      <c r="TR65" s="355"/>
      <c r="TS65" s="355"/>
      <c r="TT65" s="355"/>
      <c r="TU65" s="355"/>
      <c r="TV65" s="355"/>
      <c r="TW65" s="355"/>
      <c r="TX65" s="355"/>
      <c r="TY65" s="355"/>
      <c r="TZ65" s="355"/>
      <c r="UA65" s="355"/>
      <c r="UB65" s="355"/>
      <c r="UC65" s="355"/>
      <c r="UD65" s="355"/>
      <c r="UE65" s="355"/>
      <c r="UF65" s="355"/>
      <c r="UG65" s="355"/>
      <c r="UH65" s="355"/>
      <c r="UI65" s="355"/>
      <c r="UJ65" s="355"/>
      <c r="UK65" s="355"/>
      <c r="UL65" s="355"/>
      <c r="UM65" s="355"/>
      <c r="UN65" s="355"/>
      <c r="UO65" s="355"/>
      <c r="UP65" s="355"/>
      <c r="UQ65" s="355"/>
      <c r="UR65" s="355"/>
      <c r="US65" s="355"/>
      <c r="UT65" s="355"/>
      <c r="UU65" s="355"/>
      <c r="UV65" s="355"/>
      <c r="UW65" s="355"/>
      <c r="UX65" s="355"/>
      <c r="UY65" s="355"/>
      <c r="UZ65" s="355"/>
      <c r="VA65" s="355"/>
      <c r="VB65" s="355"/>
      <c r="VC65" s="355"/>
      <c r="VD65" s="355"/>
      <c r="VE65" s="355"/>
      <c r="VF65" s="355"/>
      <c r="VG65" s="355"/>
      <c r="VH65" s="355"/>
      <c r="VI65" s="355"/>
      <c r="VJ65" s="355"/>
      <c r="VK65" s="355"/>
      <c r="VL65" s="355"/>
      <c r="VM65" s="355"/>
      <c r="VN65" s="355"/>
      <c r="VO65" s="355"/>
      <c r="VP65" s="355"/>
      <c r="VQ65" s="355"/>
      <c r="VR65" s="355"/>
      <c r="VS65" s="355"/>
      <c r="VT65" s="355"/>
      <c r="VU65" s="355"/>
      <c r="VV65" s="355"/>
      <c r="VW65" s="355"/>
      <c r="VX65" s="355"/>
      <c r="VY65" s="355"/>
      <c r="VZ65" s="355"/>
      <c r="WA65" s="355"/>
      <c r="WB65" s="355"/>
      <c r="WC65" s="355"/>
      <c r="WD65" s="355"/>
      <c r="WE65" s="355"/>
      <c r="WF65" s="355"/>
      <c r="WG65" s="355"/>
      <c r="WH65" s="355"/>
      <c r="WI65" s="355"/>
      <c r="WJ65" s="355"/>
      <c r="WK65" s="355"/>
      <c r="WL65" s="355"/>
      <c r="WM65" s="355"/>
      <c r="WN65" s="355"/>
      <c r="WO65" s="355"/>
      <c r="WP65" s="355"/>
      <c r="WQ65" s="355"/>
      <c r="WR65" s="355"/>
      <c r="WS65" s="355"/>
      <c r="WT65" s="355"/>
      <c r="WU65" s="355"/>
      <c r="WV65" s="355"/>
      <c r="WW65" s="355"/>
      <c r="WX65" s="355"/>
      <c r="WY65" s="355"/>
      <c r="WZ65" s="355"/>
      <c r="XA65" s="355"/>
      <c r="XB65" s="355"/>
      <c r="XC65" s="355"/>
      <c r="XD65" s="355"/>
      <c r="XE65" s="355"/>
      <c r="XF65" s="355"/>
      <c r="XG65" s="355"/>
      <c r="XH65" s="355"/>
      <c r="XI65" s="355"/>
      <c r="XJ65" s="355"/>
      <c r="XK65" s="355"/>
      <c r="XL65" s="355"/>
      <c r="XM65" s="355"/>
      <c r="XN65" s="355"/>
      <c r="XO65" s="355"/>
      <c r="XP65" s="355"/>
      <c r="XQ65" s="355"/>
      <c r="XR65" s="355"/>
      <c r="XS65" s="355"/>
      <c r="XT65" s="355"/>
      <c r="XU65" s="355"/>
      <c r="XV65" s="355"/>
      <c r="XW65" s="355"/>
      <c r="XX65" s="355"/>
      <c r="XY65" s="355"/>
      <c r="XZ65" s="355"/>
      <c r="YA65" s="355"/>
      <c r="YB65" s="355"/>
      <c r="YC65" s="355"/>
      <c r="YD65" s="355"/>
      <c r="YE65" s="355"/>
      <c r="YF65" s="355"/>
      <c r="YG65" s="355"/>
      <c r="YH65" s="355"/>
      <c r="YI65" s="355"/>
      <c r="YJ65" s="355"/>
      <c r="YK65" s="355"/>
      <c r="YL65" s="355"/>
      <c r="YM65" s="355"/>
      <c r="YN65" s="355"/>
      <c r="YO65" s="355"/>
      <c r="YP65" s="355"/>
      <c r="YQ65" s="355"/>
      <c r="YR65" s="355"/>
      <c r="YS65" s="355"/>
      <c r="YT65" s="355"/>
      <c r="YU65" s="355"/>
      <c r="YV65" s="355"/>
      <c r="YW65" s="355"/>
      <c r="YX65" s="355"/>
    </row>
    <row r="66" spans="1:674" s="118" customFormat="1" ht="11.25" customHeight="1" x14ac:dyDescent="0.2">
      <c r="A66" s="407"/>
      <c r="B66" s="349" t="s">
        <v>127</v>
      </c>
      <c r="C66" s="351"/>
      <c r="D66" s="351"/>
      <c r="E66" s="351"/>
      <c r="F66" s="351"/>
      <c r="G66" s="351"/>
      <c r="H66" s="351"/>
      <c r="I66" s="351"/>
      <c r="J66" s="351"/>
      <c r="K66" s="351"/>
      <c r="L66" s="351"/>
      <c r="M66" s="351"/>
      <c r="N66" s="351"/>
      <c r="O66" s="351"/>
      <c r="P66" s="351"/>
      <c r="Q66" s="351"/>
      <c r="R66" s="351"/>
      <c r="S66" s="351"/>
      <c r="T66" s="351"/>
      <c r="U66" s="351"/>
      <c r="V66" s="351">
        <v>4.7310999999999999E-2</v>
      </c>
      <c r="W66" s="351">
        <v>4.3957999999999997E-2</v>
      </c>
      <c r="X66" s="351">
        <v>4.0091000000000002E-2</v>
      </c>
      <c r="Y66" s="351">
        <v>4.3813999999999999E-2</v>
      </c>
      <c r="Z66" s="351">
        <v>0</v>
      </c>
      <c r="AA66" s="351">
        <v>0</v>
      </c>
      <c r="AB66" s="351">
        <v>0</v>
      </c>
      <c r="AC66" s="351">
        <v>0</v>
      </c>
      <c r="AD66" s="351">
        <v>0</v>
      </c>
      <c r="AE66" s="351">
        <v>0</v>
      </c>
      <c r="AF66" s="351">
        <v>0</v>
      </c>
      <c r="AG66" s="350"/>
      <c r="AH66" s="350"/>
      <c r="AI66" s="350"/>
      <c r="AJ66" s="350"/>
      <c r="AK66" s="350"/>
      <c r="AL66" s="350"/>
      <c r="AM66" s="350"/>
      <c r="AN66" s="350"/>
      <c r="AO66" s="350"/>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c r="EF66" s="346"/>
      <c r="EG66" s="346"/>
      <c r="EH66" s="346"/>
      <c r="EI66" s="346"/>
      <c r="EJ66" s="346"/>
      <c r="EK66" s="346"/>
      <c r="EL66" s="346"/>
      <c r="EM66" s="346"/>
      <c r="EN66" s="346"/>
      <c r="EO66" s="346"/>
      <c r="EP66" s="346"/>
      <c r="EQ66" s="346"/>
      <c r="ER66" s="346"/>
      <c r="ES66" s="346"/>
      <c r="ET66" s="346"/>
      <c r="EU66" s="346"/>
      <c r="EV66" s="346"/>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c r="HR66" s="346"/>
      <c r="HS66" s="346"/>
      <c r="HT66" s="346"/>
      <c r="HU66" s="346"/>
      <c r="HV66" s="346"/>
      <c r="HW66" s="346"/>
      <c r="HX66" s="346"/>
      <c r="HY66" s="346"/>
      <c r="HZ66" s="346"/>
      <c r="IA66" s="346"/>
      <c r="IB66" s="346"/>
      <c r="IC66" s="346"/>
      <c r="ID66" s="346"/>
      <c r="IE66" s="346"/>
      <c r="IF66" s="346"/>
      <c r="IG66" s="346"/>
      <c r="IH66" s="346"/>
      <c r="II66" s="346"/>
      <c r="IJ66" s="346"/>
      <c r="IK66" s="346"/>
      <c r="IL66" s="346"/>
      <c r="IM66" s="346"/>
      <c r="IN66" s="346"/>
      <c r="IO66" s="346"/>
      <c r="IP66" s="346"/>
      <c r="IQ66" s="346"/>
      <c r="IR66" s="346"/>
      <c r="IS66" s="346"/>
      <c r="IT66" s="346"/>
      <c r="IU66" s="346"/>
      <c r="IV66" s="346"/>
      <c r="IW66" s="346"/>
      <c r="IX66" s="346"/>
      <c r="IY66" s="346"/>
      <c r="IZ66" s="346"/>
      <c r="JA66" s="346"/>
      <c r="JB66" s="346"/>
      <c r="JC66" s="346"/>
      <c r="JD66" s="346"/>
      <c r="JE66" s="346"/>
      <c r="JF66" s="346"/>
      <c r="JG66" s="346"/>
      <c r="JH66" s="346"/>
      <c r="JI66" s="346"/>
      <c r="JJ66" s="346"/>
      <c r="JK66" s="346"/>
      <c r="JL66" s="346"/>
      <c r="JM66" s="346"/>
      <c r="JN66" s="346"/>
      <c r="JO66" s="346"/>
      <c r="JP66" s="346"/>
      <c r="JQ66" s="346"/>
      <c r="JR66" s="346"/>
      <c r="JS66" s="346"/>
      <c r="JT66" s="346"/>
      <c r="JU66" s="346"/>
      <c r="JV66" s="346"/>
      <c r="JW66" s="346"/>
      <c r="JX66" s="346"/>
      <c r="JY66" s="346"/>
      <c r="JZ66" s="346"/>
      <c r="KA66" s="346"/>
      <c r="KB66" s="346"/>
      <c r="KC66" s="346"/>
      <c r="KD66" s="346"/>
      <c r="KE66" s="346"/>
      <c r="KF66" s="346"/>
      <c r="KG66" s="346"/>
      <c r="KH66" s="346"/>
      <c r="KI66" s="346"/>
      <c r="KJ66" s="346"/>
      <c r="KK66" s="346"/>
      <c r="KL66" s="346"/>
      <c r="KM66" s="346"/>
      <c r="KN66" s="346"/>
      <c r="KO66" s="346"/>
      <c r="KP66" s="346"/>
      <c r="KQ66" s="346"/>
      <c r="KR66" s="346"/>
      <c r="KS66" s="346"/>
      <c r="KT66" s="346"/>
      <c r="KU66" s="346"/>
      <c r="KV66" s="346"/>
      <c r="KW66" s="346"/>
      <c r="KX66" s="346"/>
      <c r="KY66" s="346"/>
      <c r="KZ66" s="346"/>
      <c r="LA66" s="346"/>
      <c r="LB66" s="346"/>
      <c r="LC66" s="346"/>
      <c r="LD66" s="346"/>
      <c r="LE66" s="346"/>
      <c r="LF66" s="346"/>
      <c r="LG66" s="346"/>
      <c r="LH66" s="346"/>
      <c r="LI66" s="346"/>
      <c r="LJ66" s="346"/>
      <c r="LK66" s="346"/>
      <c r="LL66" s="346"/>
      <c r="LM66" s="346"/>
      <c r="LN66" s="346"/>
      <c r="LO66" s="346"/>
      <c r="LP66" s="346"/>
      <c r="LQ66" s="346"/>
      <c r="LR66" s="346"/>
      <c r="LS66" s="346"/>
      <c r="LT66" s="346"/>
      <c r="LU66" s="346"/>
      <c r="LV66" s="346"/>
      <c r="LW66" s="346"/>
      <c r="LX66" s="346"/>
      <c r="LY66" s="346"/>
      <c r="LZ66" s="346"/>
      <c r="MA66" s="346"/>
      <c r="MB66" s="346"/>
      <c r="MC66" s="346"/>
      <c r="MD66" s="346"/>
      <c r="ME66" s="346"/>
      <c r="MF66" s="346"/>
      <c r="MG66" s="346"/>
      <c r="MH66" s="346"/>
      <c r="MI66" s="346"/>
      <c r="MJ66" s="346"/>
      <c r="MK66" s="346"/>
      <c r="ML66" s="346"/>
      <c r="MM66" s="346"/>
      <c r="MN66" s="346"/>
      <c r="MO66" s="346"/>
      <c r="MP66" s="346"/>
      <c r="MQ66" s="346"/>
      <c r="MR66" s="346"/>
      <c r="MS66" s="346"/>
      <c r="MT66" s="346"/>
      <c r="MU66" s="346"/>
      <c r="MV66" s="346"/>
      <c r="MW66" s="346"/>
      <c r="MX66" s="346"/>
      <c r="MY66" s="346"/>
      <c r="MZ66" s="346"/>
      <c r="NA66" s="346"/>
      <c r="NB66" s="346"/>
      <c r="NC66" s="346"/>
      <c r="ND66" s="346"/>
      <c r="NE66" s="346"/>
      <c r="NF66" s="346"/>
      <c r="NG66" s="346"/>
      <c r="NH66" s="346"/>
      <c r="NI66" s="346"/>
      <c r="NJ66" s="346"/>
      <c r="NK66" s="346"/>
      <c r="NL66" s="346"/>
      <c r="NM66" s="346"/>
      <c r="NN66" s="346"/>
      <c r="NO66" s="346"/>
      <c r="NP66" s="346"/>
      <c r="NQ66" s="346"/>
      <c r="NR66" s="346"/>
      <c r="NS66" s="346"/>
      <c r="NT66" s="346"/>
      <c r="NU66" s="346"/>
      <c r="NV66" s="346"/>
      <c r="NW66" s="346"/>
      <c r="NX66" s="346"/>
      <c r="NY66" s="346"/>
      <c r="NZ66" s="346"/>
      <c r="OA66" s="346"/>
      <c r="OB66" s="346"/>
      <c r="OC66" s="346"/>
      <c r="OD66" s="346"/>
      <c r="OE66" s="346"/>
      <c r="OF66" s="346"/>
      <c r="OG66" s="346"/>
      <c r="OH66" s="346"/>
      <c r="OI66" s="346"/>
      <c r="OJ66" s="346"/>
      <c r="OK66" s="346"/>
      <c r="OL66" s="346"/>
      <c r="OM66" s="346"/>
      <c r="ON66" s="346"/>
      <c r="OO66" s="346"/>
      <c r="OP66" s="346"/>
      <c r="OQ66" s="346"/>
      <c r="OR66" s="346"/>
      <c r="OS66" s="346"/>
      <c r="OT66" s="346"/>
      <c r="OU66" s="346"/>
      <c r="OV66" s="346"/>
      <c r="OW66" s="346"/>
      <c r="OX66" s="346"/>
      <c r="OY66" s="346"/>
      <c r="OZ66" s="346"/>
      <c r="PA66" s="346"/>
      <c r="PB66" s="346"/>
      <c r="PC66" s="346"/>
      <c r="PD66" s="346"/>
      <c r="PE66" s="346"/>
      <c r="PF66" s="346"/>
      <c r="PG66" s="346"/>
      <c r="PH66" s="346"/>
      <c r="PI66" s="346"/>
      <c r="PJ66" s="346"/>
      <c r="PK66" s="346"/>
      <c r="PL66" s="346"/>
      <c r="PM66" s="346"/>
      <c r="PN66" s="346"/>
      <c r="PO66" s="346"/>
      <c r="PP66" s="346"/>
      <c r="PQ66" s="346"/>
      <c r="PR66" s="346"/>
      <c r="PS66" s="346"/>
      <c r="PT66" s="346"/>
      <c r="PU66" s="346"/>
      <c r="PV66" s="346"/>
      <c r="PW66" s="346"/>
      <c r="PX66" s="346"/>
      <c r="PY66" s="346"/>
      <c r="PZ66" s="346"/>
      <c r="QA66" s="346"/>
      <c r="QB66" s="346"/>
      <c r="QC66" s="346"/>
      <c r="QD66" s="346"/>
      <c r="QE66" s="346"/>
      <c r="QF66" s="346"/>
      <c r="QG66" s="346"/>
      <c r="QH66" s="346"/>
      <c r="QI66" s="346"/>
      <c r="QJ66" s="346"/>
      <c r="QK66" s="346"/>
      <c r="QL66" s="346"/>
      <c r="QM66" s="346"/>
      <c r="QN66" s="346"/>
      <c r="QO66" s="346"/>
      <c r="QP66" s="346"/>
      <c r="QQ66" s="346"/>
      <c r="QR66" s="346"/>
      <c r="QS66" s="346"/>
      <c r="QT66" s="346"/>
      <c r="QU66" s="346"/>
      <c r="QV66" s="346"/>
      <c r="QW66" s="346"/>
      <c r="QX66" s="346"/>
      <c r="QY66" s="346"/>
      <c r="QZ66" s="346"/>
      <c r="RA66" s="346"/>
      <c r="RB66" s="346"/>
      <c r="RC66" s="346"/>
      <c r="RD66" s="346"/>
      <c r="RE66" s="346"/>
      <c r="RF66" s="346"/>
      <c r="RG66" s="346"/>
      <c r="RH66" s="346"/>
      <c r="RI66" s="346"/>
      <c r="RJ66" s="346"/>
      <c r="RK66" s="346"/>
      <c r="RL66" s="346"/>
      <c r="RM66" s="346"/>
      <c r="RN66" s="346"/>
      <c r="RO66" s="346"/>
      <c r="RP66" s="346"/>
      <c r="RQ66" s="346"/>
      <c r="RR66" s="346"/>
      <c r="RS66" s="346"/>
      <c r="RT66" s="346"/>
      <c r="RU66" s="346"/>
      <c r="RV66" s="346"/>
      <c r="RW66" s="346"/>
      <c r="RX66" s="346"/>
      <c r="RY66" s="346"/>
      <c r="RZ66" s="346"/>
      <c r="SA66" s="346"/>
      <c r="SB66" s="346"/>
      <c r="SC66" s="346"/>
      <c r="SD66" s="346"/>
      <c r="SE66" s="346"/>
      <c r="SF66" s="346"/>
      <c r="SG66" s="346"/>
      <c r="SH66" s="346"/>
      <c r="SI66" s="346"/>
      <c r="SJ66" s="346"/>
      <c r="SK66" s="346"/>
      <c r="SL66" s="346"/>
      <c r="SM66" s="346"/>
      <c r="SN66" s="346"/>
      <c r="SO66" s="346"/>
      <c r="SP66" s="346"/>
      <c r="SQ66" s="346"/>
      <c r="SR66" s="346"/>
      <c r="SS66" s="346"/>
      <c r="ST66" s="346"/>
      <c r="SU66" s="346"/>
      <c r="SV66" s="346"/>
      <c r="SW66" s="346"/>
      <c r="SX66" s="346"/>
      <c r="SY66" s="346"/>
      <c r="SZ66" s="346"/>
      <c r="TA66" s="346"/>
      <c r="TB66" s="346"/>
      <c r="TC66" s="346"/>
      <c r="TD66" s="346"/>
      <c r="TE66" s="346"/>
      <c r="TF66" s="346"/>
      <c r="TG66" s="346"/>
      <c r="TH66" s="346"/>
      <c r="TI66" s="346"/>
      <c r="TJ66" s="346"/>
      <c r="TK66" s="346"/>
      <c r="TL66" s="346"/>
      <c r="TM66" s="346"/>
      <c r="TN66" s="346"/>
      <c r="TO66" s="346"/>
      <c r="TP66" s="346"/>
      <c r="TQ66" s="346"/>
      <c r="TR66" s="346"/>
      <c r="TS66" s="346"/>
      <c r="TT66" s="346"/>
      <c r="TU66" s="346"/>
      <c r="TV66" s="346"/>
      <c r="TW66" s="346"/>
      <c r="TX66" s="346"/>
      <c r="TY66" s="346"/>
      <c r="TZ66" s="346"/>
      <c r="UA66" s="346"/>
      <c r="UB66" s="346"/>
      <c r="UC66" s="346"/>
      <c r="UD66" s="346"/>
      <c r="UE66" s="346"/>
      <c r="UF66" s="346"/>
      <c r="UG66" s="346"/>
      <c r="UH66" s="346"/>
      <c r="UI66" s="346"/>
      <c r="UJ66" s="346"/>
      <c r="UK66" s="346"/>
      <c r="UL66" s="346"/>
      <c r="UM66" s="346"/>
      <c r="UN66" s="346"/>
      <c r="UO66" s="346"/>
      <c r="UP66" s="346"/>
      <c r="UQ66" s="346"/>
      <c r="UR66" s="346"/>
      <c r="US66" s="346"/>
      <c r="UT66" s="346"/>
      <c r="UU66" s="346"/>
      <c r="UV66" s="346"/>
      <c r="UW66" s="346"/>
      <c r="UX66" s="346"/>
      <c r="UY66" s="346"/>
      <c r="UZ66" s="346"/>
      <c r="VA66" s="346"/>
      <c r="VB66" s="346"/>
      <c r="VC66" s="346"/>
      <c r="VD66" s="346"/>
      <c r="VE66" s="346"/>
      <c r="VF66" s="346"/>
      <c r="VG66" s="346"/>
      <c r="VH66" s="346"/>
      <c r="VI66" s="346"/>
      <c r="VJ66" s="346"/>
      <c r="VK66" s="346"/>
      <c r="VL66" s="346"/>
      <c r="VM66" s="346"/>
      <c r="VN66" s="346"/>
      <c r="VO66" s="346"/>
      <c r="VP66" s="346"/>
      <c r="VQ66" s="346"/>
      <c r="VR66" s="346"/>
      <c r="VS66" s="346"/>
      <c r="VT66" s="346"/>
      <c r="VU66" s="346"/>
      <c r="VV66" s="346"/>
      <c r="VW66" s="346"/>
      <c r="VX66" s="346"/>
      <c r="VY66" s="346"/>
      <c r="VZ66" s="346"/>
      <c r="WA66" s="346"/>
      <c r="WB66" s="346"/>
      <c r="WC66" s="346"/>
      <c r="WD66" s="346"/>
      <c r="WE66" s="346"/>
      <c r="WF66" s="346"/>
      <c r="WG66" s="346"/>
      <c r="WH66" s="346"/>
      <c r="WI66" s="346"/>
      <c r="WJ66" s="346"/>
      <c r="WK66" s="346"/>
      <c r="WL66" s="346"/>
      <c r="WM66" s="346"/>
      <c r="WN66" s="346"/>
      <c r="WO66" s="346"/>
      <c r="WP66" s="346"/>
      <c r="WQ66" s="346"/>
      <c r="WR66" s="346"/>
      <c r="WS66" s="346"/>
      <c r="WT66" s="346"/>
      <c r="WU66" s="346"/>
      <c r="WV66" s="346"/>
      <c r="WW66" s="346"/>
      <c r="WX66" s="346"/>
      <c r="WY66" s="346"/>
      <c r="WZ66" s="346"/>
      <c r="XA66" s="346"/>
      <c r="XB66" s="346"/>
      <c r="XC66" s="346"/>
      <c r="XD66" s="346"/>
      <c r="XE66" s="346"/>
      <c r="XF66" s="346"/>
      <c r="XG66" s="346"/>
      <c r="XH66" s="346"/>
      <c r="XI66" s="346"/>
      <c r="XJ66" s="346"/>
      <c r="XK66" s="346"/>
      <c r="XL66" s="346"/>
      <c r="XM66" s="346"/>
      <c r="XN66" s="346"/>
      <c r="XO66" s="346"/>
      <c r="XP66" s="346"/>
      <c r="XQ66" s="346"/>
      <c r="XR66" s="346"/>
      <c r="XS66" s="346"/>
      <c r="XT66" s="346"/>
      <c r="XU66" s="346"/>
      <c r="XV66" s="346"/>
      <c r="XW66" s="346"/>
      <c r="XX66" s="346"/>
      <c r="XY66" s="346"/>
      <c r="XZ66" s="346"/>
      <c r="YA66" s="346"/>
      <c r="YB66" s="346"/>
      <c r="YC66" s="346"/>
      <c r="YD66" s="346"/>
      <c r="YE66" s="346"/>
      <c r="YF66" s="346"/>
      <c r="YG66" s="346"/>
      <c r="YH66" s="346"/>
      <c r="YI66" s="346"/>
      <c r="YJ66" s="346"/>
      <c r="YK66" s="346"/>
      <c r="YL66" s="346"/>
      <c r="YM66" s="346"/>
      <c r="YN66" s="346"/>
      <c r="YO66" s="346"/>
      <c r="YP66" s="346"/>
      <c r="YQ66" s="346"/>
      <c r="YR66" s="346"/>
      <c r="YS66" s="346"/>
      <c r="YT66" s="346"/>
      <c r="YU66" s="346"/>
      <c r="YV66" s="346"/>
      <c r="YW66" s="346"/>
      <c r="YX66" s="346"/>
    </row>
    <row r="67" spans="1:674" s="263" customFormat="1" ht="11.25" customHeight="1" x14ac:dyDescent="0.2">
      <c r="A67" s="407"/>
      <c r="B67" s="349" t="s">
        <v>128</v>
      </c>
      <c r="C67" s="350"/>
      <c r="D67" s="350"/>
      <c r="E67" s="350"/>
      <c r="F67" s="350"/>
      <c r="G67" s="350"/>
      <c r="H67" s="350"/>
      <c r="I67" s="350"/>
      <c r="J67" s="350"/>
      <c r="K67" s="350"/>
      <c r="L67" s="350"/>
      <c r="M67" s="350"/>
      <c r="N67" s="350"/>
      <c r="O67" s="350"/>
      <c r="P67" s="350"/>
      <c r="Q67" s="350"/>
      <c r="R67" s="350"/>
      <c r="S67" s="350"/>
      <c r="T67" s="350"/>
      <c r="U67" s="350"/>
      <c r="V67" s="350">
        <v>0.70995699999999995</v>
      </c>
      <c r="W67" s="350">
        <v>0.80133799999999999</v>
      </c>
      <c r="X67" s="350">
        <v>0.94009699999999996</v>
      </c>
      <c r="Y67" s="350">
        <v>1.035256</v>
      </c>
      <c r="Z67" s="350">
        <v>0</v>
      </c>
      <c r="AA67" s="350">
        <v>0</v>
      </c>
      <c r="AB67" s="350">
        <v>0</v>
      </c>
      <c r="AC67" s="350">
        <v>0</v>
      </c>
      <c r="AD67" s="350">
        <v>0</v>
      </c>
      <c r="AE67" s="350">
        <v>0</v>
      </c>
      <c r="AF67" s="350">
        <v>0</v>
      </c>
      <c r="AG67" s="350"/>
      <c r="AH67" s="350"/>
      <c r="AI67" s="350"/>
      <c r="AJ67" s="350"/>
      <c r="AK67" s="350"/>
      <c r="AL67" s="350"/>
      <c r="AM67" s="350"/>
      <c r="AN67" s="350"/>
      <c r="AO67" s="350"/>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c r="IR67" s="346"/>
      <c r="IS67" s="346"/>
      <c r="IT67" s="346"/>
      <c r="IU67" s="346"/>
      <c r="IV67" s="346"/>
      <c r="IW67" s="346"/>
      <c r="IX67" s="346"/>
      <c r="IY67" s="346"/>
      <c r="IZ67" s="346"/>
      <c r="JA67" s="346"/>
      <c r="JB67" s="346"/>
      <c r="JC67" s="346"/>
      <c r="JD67" s="346"/>
      <c r="JE67" s="346"/>
      <c r="JF67" s="346"/>
      <c r="JG67" s="346"/>
      <c r="JH67" s="346"/>
      <c r="JI67" s="346"/>
      <c r="JJ67" s="346"/>
      <c r="JK67" s="346"/>
      <c r="JL67" s="346"/>
      <c r="JM67" s="346"/>
      <c r="JN67" s="346"/>
      <c r="JO67" s="346"/>
      <c r="JP67" s="346"/>
      <c r="JQ67" s="346"/>
      <c r="JR67" s="346"/>
      <c r="JS67" s="346"/>
      <c r="JT67" s="346"/>
      <c r="JU67" s="346"/>
      <c r="JV67" s="346"/>
      <c r="JW67" s="346"/>
      <c r="JX67" s="346"/>
      <c r="JY67" s="346"/>
      <c r="JZ67" s="346"/>
      <c r="KA67" s="346"/>
      <c r="KB67" s="346"/>
      <c r="KC67" s="346"/>
      <c r="KD67" s="346"/>
      <c r="KE67" s="346"/>
      <c r="KF67" s="346"/>
      <c r="KG67" s="346"/>
      <c r="KH67" s="346"/>
      <c r="KI67" s="346"/>
      <c r="KJ67" s="346"/>
      <c r="KK67" s="346"/>
      <c r="KL67" s="346"/>
      <c r="KM67" s="346"/>
      <c r="KN67" s="346"/>
      <c r="KO67" s="346"/>
      <c r="KP67" s="346"/>
      <c r="KQ67" s="346"/>
      <c r="KR67" s="346"/>
      <c r="KS67" s="346"/>
      <c r="KT67" s="346"/>
      <c r="KU67" s="346"/>
      <c r="KV67" s="346"/>
      <c r="KW67" s="346"/>
      <c r="KX67" s="346"/>
      <c r="KY67" s="346"/>
      <c r="KZ67" s="346"/>
      <c r="LA67" s="346"/>
      <c r="LB67" s="346"/>
      <c r="LC67" s="346"/>
      <c r="LD67" s="346"/>
      <c r="LE67" s="346"/>
      <c r="LF67" s="346"/>
      <c r="LG67" s="346"/>
      <c r="LH67" s="346"/>
      <c r="LI67" s="346"/>
      <c r="LJ67" s="346"/>
      <c r="LK67" s="346"/>
      <c r="LL67" s="346"/>
      <c r="LM67" s="346"/>
      <c r="LN67" s="346"/>
      <c r="LO67" s="346"/>
      <c r="LP67" s="346"/>
      <c r="LQ67" s="346"/>
      <c r="LR67" s="346"/>
      <c r="LS67" s="346"/>
      <c r="LT67" s="346"/>
      <c r="LU67" s="346"/>
      <c r="LV67" s="346"/>
      <c r="LW67" s="346"/>
      <c r="LX67" s="346"/>
      <c r="LY67" s="346"/>
      <c r="LZ67" s="346"/>
      <c r="MA67" s="346"/>
      <c r="MB67" s="346"/>
      <c r="MC67" s="346"/>
      <c r="MD67" s="346"/>
      <c r="ME67" s="346"/>
      <c r="MF67" s="346"/>
      <c r="MG67" s="346"/>
      <c r="MH67" s="346"/>
      <c r="MI67" s="346"/>
      <c r="MJ67" s="346"/>
      <c r="MK67" s="346"/>
      <c r="ML67" s="346"/>
      <c r="MM67" s="346"/>
      <c r="MN67" s="346"/>
      <c r="MO67" s="346"/>
      <c r="MP67" s="346"/>
      <c r="MQ67" s="346"/>
      <c r="MR67" s="346"/>
      <c r="MS67" s="346"/>
      <c r="MT67" s="346"/>
      <c r="MU67" s="346"/>
      <c r="MV67" s="346"/>
      <c r="MW67" s="346"/>
      <c r="MX67" s="346"/>
      <c r="MY67" s="346"/>
      <c r="MZ67" s="346"/>
      <c r="NA67" s="346"/>
      <c r="NB67" s="346"/>
      <c r="NC67" s="346"/>
      <c r="ND67" s="346"/>
      <c r="NE67" s="346"/>
      <c r="NF67" s="346"/>
      <c r="NG67" s="346"/>
      <c r="NH67" s="346"/>
      <c r="NI67" s="346"/>
      <c r="NJ67" s="346"/>
      <c r="NK67" s="346"/>
      <c r="NL67" s="346"/>
      <c r="NM67" s="346"/>
      <c r="NN67" s="346"/>
      <c r="NO67" s="346"/>
      <c r="NP67" s="346"/>
      <c r="NQ67" s="346"/>
      <c r="NR67" s="346"/>
      <c r="NS67" s="346"/>
      <c r="NT67" s="346"/>
      <c r="NU67" s="346"/>
      <c r="NV67" s="346"/>
      <c r="NW67" s="346"/>
      <c r="NX67" s="346"/>
      <c r="NY67" s="346"/>
      <c r="NZ67" s="346"/>
      <c r="OA67" s="346"/>
      <c r="OB67" s="346"/>
      <c r="OC67" s="346"/>
      <c r="OD67" s="346"/>
      <c r="OE67" s="346"/>
      <c r="OF67" s="346"/>
      <c r="OG67" s="346"/>
      <c r="OH67" s="346"/>
      <c r="OI67" s="346"/>
      <c r="OJ67" s="346"/>
      <c r="OK67" s="346"/>
      <c r="OL67" s="346"/>
      <c r="OM67" s="346"/>
      <c r="ON67" s="346"/>
      <c r="OO67" s="346"/>
      <c r="OP67" s="346"/>
      <c r="OQ67" s="346"/>
      <c r="OR67" s="346"/>
      <c r="OS67" s="346"/>
      <c r="OT67" s="346"/>
      <c r="OU67" s="346"/>
      <c r="OV67" s="346"/>
      <c r="OW67" s="346"/>
      <c r="OX67" s="346"/>
      <c r="OY67" s="346"/>
      <c r="OZ67" s="346"/>
      <c r="PA67" s="346"/>
      <c r="PB67" s="346"/>
      <c r="PC67" s="346"/>
      <c r="PD67" s="346"/>
      <c r="PE67" s="346"/>
      <c r="PF67" s="346"/>
      <c r="PG67" s="346"/>
      <c r="PH67" s="346"/>
      <c r="PI67" s="346"/>
      <c r="PJ67" s="346"/>
      <c r="PK67" s="346"/>
      <c r="PL67" s="346"/>
      <c r="PM67" s="346"/>
      <c r="PN67" s="346"/>
      <c r="PO67" s="346"/>
      <c r="PP67" s="346"/>
      <c r="PQ67" s="346"/>
      <c r="PR67" s="346"/>
      <c r="PS67" s="346"/>
      <c r="PT67" s="346"/>
      <c r="PU67" s="346"/>
      <c r="PV67" s="346"/>
      <c r="PW67" s="346"/>
      <c r="PX67" s="346"/>
      <c r="PY67" s="346"/>
      <c r="PZ67" s="346"/>
      <c r="QA67" s="346"/>
      <c r="QB67" s="346"/>
      <c r="QC67" s="346"/>
      <c r="QD67" s="346"/>
      <c r="QE67" s="346"/>
      <c r="QF67" s="346"/>
      <c r="QG67" s="346"/>
      <c r="QH67" s="346"/>
      <c r="QI67" s="346"/>
      <c r="QJ67" s="346"/>
      <c r="QK67" s="346"/>
      <c r="QL67" s="346"/>
      <c r="QM67" s="346"/>
      <c r="QN67" s="346"/>
      <c r="QO67" s="346"/>
      <c r="QP67" s="346"/>
      <c r="QQ67" s="346"/>
      <c r="QR67" s="346"/>
      <c r="QS67" s="346"/>
      <c r="QT67" s="346"/>
      <c r="QU67" s="346"/>
      <c r="QV67" s="346"/>
      <c r="QW67" s="346"/>
      <c r="QX67" s="346"/>
      <c r="QY67" s="346"/>
      <c r="QZ67" s="346"/>
      <c r="RA67" s="346"/>
      <c r="RB67" s="346"/>
      <c r="RC67" s="346"/>
      <c r="RD67" s="346"/>
      <c r="RE67" s="346"/>
      <c r="RF67" s="346"/>
      <c r="RG67" s="346"/>
      <c r="RH67" s="346"/>
      <c r="RI67" s="346"/>
      <c r="RJ67" s="346"/>
      <c r="RK67" s="346"/>
      <c r="RL67" s="346"/>
      <c r="RM67" s="346"/>
      <c r="RN67" s="346"/>
      <c r="RO67" s="346"/>
      <c r="RP67" s="346"/>
      <c r="RQ67" s="346"/>
      <c r="RR67" s="346"/>
      <c r="RS67" s="346"/>
      <c r="RT67" s="346"/>
      <c r="RU67" s="346"/>
      <c r="RV67" s="346"/>
      <c r="RW67" s="346"/>
      <c r="RX67" s="346"/>
      <c r="RY67" s="346"/>
      <c r="RZ67" s="346"/>
      <c r="SA67" s="346"/>
      <c r="SB67" s="346"/>
      <c r="SC67" s="346"/>
      <c r="SD67" s="346"/>
      <c r="SE67" s="346"/>
      <c r="SF67" s="346"/>
      <c r="SG67" s="346"/>
      <c r="SH67" s="346"/>
      <c r="SI67" s="346"/>
      <c r="SJ67" s="346"/>
      <c r="SK67" s="346"/>
      <c r="SL67" s="346"/>
      <c r="SM67" s="346"/>
      <c r="SN67" s="346"/>
      <c r="SO67" s="346"/>
      <c r="SP67" s="346"/>
      <c r="SQ67" s="346"/>
      <c r="SR67" s="346"/>
      <c r="SS67" s="346"/>
      <c r="ST67" s="346"/>
      <c r="SU67" s="346"/>
      <c r="SV67" s="346"/>
      <c r="SW67" s="346"/>
      <c r="SX67" s="346"/>
      <c r="SY67" s="346"/>
      <c r="SZ67" s="346"/>
      <c r="TA67" s="346"/>
      <c r="TB67" s="346"/>
      <c r="TC67" s="346"/>
      <c r="TD67" s="346"/>
      <c r="TE67" s="346"/>
      <c r="TF67" s="346"/>
      <c r="TG67" s="346"/>
      <c r="TH67" s="346"/>
      <c r="TI67" s="346"/>
      <c r="TJ67" s="346"/>
      <c r="TK67" s="346"/>
      <c r="TL67" s="346"/>
      <c r="TM67" s="346"/>
      <c r="TN67" s="346"/>
      <c r="TO67" s="346"/>
      <c r="TP67" s="346"/>
      <c r="TQ67" s="346"/>
      <c r="TR67" s="346"/>
      <c r="TS67" s="346"/>
      <c r="TT67" s="346"/>
      <c r="TU67" s="346"/>
      <c r="TV67" s="346"/>
      <c r="TW67" s="346"/>
      <c r="TX67" s="346"/>
      <c r="TY67" s="346"/>
      <c r="TZ67" s="346"/>
      <c r="UA67" s="346"/>
      <c r="UB67" s="346"/>
      <c r="UC67" s="346"/>
      <c r="UD67" s="346"/>
      <c r="UE67" s="346"/>
      <c r="UF67" s="346"/>
      <c r="UG67" s="346"/>
      <c r="UH67" s="346"/>
      <c r="UI67" s="346"/>
      <c r="UJ67" s="346"/>
      <c r="UK67" s="346"/>
      <c r="UL67" s="346"/>
      <c r="UM67" s="346"/>
      <c r="UN67" s="346"/>
      <c r="UO67" s="346"/>
      <c r="UP67" s="346"/>
      <c r="UQ67" s="346"/>
      <c r="UR67" s="346"/>
      <c r="US67" s="346"/>
      <c r="UT67" s="346"/>
      <c r="UU67" s="346"/>
      <c r="UV67" s="346"/>
      <c r="UW67" s="346"/>
      <c r="UX67" s="346"/>
      <c r="UY67" s="346"/>
      <c r="UZ67" s="346"/>
      <c r="VA67" s="346"/>
      <c r="VB67" s="346"/>
      <c r="VC67" s="346"/>
      <c r="VD67" s="346"/>
      <c r="VE67" s="346"/>
      <c r="VF67" s="346"/>
      <c r="VG67" s="346"/>
      <c r="VH67" s="346"/>
      <c r="VI67" s="346"/>
      <c r="VJ67" s="346"/>
      <c r="VK67" s="346"/>
      <c r="VL67" s="346"/>
      <c r="VM67" s="346"/>
      <c r="VN67" s="346"/>
      <c r="VO67" s="346"/>
      <c r="VP67" s="346"/>
      <c r="VQ67" s="346"/>
      <c r="VR67" s="346"/>
      <c r="VS67" s="346"/>
      <c r="VT67" s="346"/>
      <c r="VU67" s="346"/>
      <c r="VV67" s="346"/>
      <c r="VW67" s="346"/>
      <c r="VX67" s="346"/>
      <c r="VY67" s="346"/>
      <c r="VZ67" s="346"/>
      <c r="WA67" s="346"/>
      <c r="WB67" s="346"/>
      <c r="WC67" s="346"/>
      <c r="WD67" s="346"/>
      <c r="WE67" s="346"/>
      <c r="WF67" s="346"/>
      <c r="WG67" s="346"/>
      <c r="WH67" s="346"/>
      <c r="WI67" s="346"/>
      <c r="WJ67" s="346"/>
      <c r="WK67" s="346"/>
      <c r="WL67" s="346"/>
      <c r="WM67" s="346"/>
      <c r="WN67" s="346"/>
      <c r="WO67" s="346"/>
      <c r="WP67" s="346"/>
      <c r="WQ67" s="346"/>
      <c r="WR67" s="346"/>
      <c r="WS67" s="346"/>
      <c r="WT67" s="346"/>
      <c r="WU67" s="346"/>
      <c r="WV67" s="346"/>
      <c r="WW67" s="346"/>
      <c r="WX67" s="346"/>
      <c r="WY67" s="346"/>
      <c r="WZ67" s="346"/>
      <c r="XA67" s="346"/>
      <c r="XB67" s="346"/>
      <c r="XC67" s="346"/>
      <c r="XD67" s="346"/>
      <c r="XE67" s="346"/>
      <c r="XF67" s="346"/>
      <c r="XG67" s="346"/>
      <c r="XH67" s="346"/>
      <c r="XI67" s="346"/>
      <c r="XJ67" s="346"/>
      <c r="XK67" s="346"/>
      <c r="XL67" s="346"/>
      <c r="XM67" s="346"/>
      <c r="XN67" s="346"/>
      <c r="XO67" s="346"/>
      <c r="XP67" s="346"/>
      <c r="XQ67" s="346"/>
      <c r="XR67" s="346"/>
      <c r="XS67" s="346"/>
      <c r="XT67" s="346"/>
      <c r="XU67" s="346"/>
      <c r="XV67" s="346"/>
      <c r="XW67" s="346"/>
      <c r="XX67" s="346"/>
      <c r="XY67" s="346"/>
      <c r="XZ67" s="346"/>
      <c r="YA67" s="346"/>
      <c r="YB67" s="346"/>
      <c r="YC67" s="346"/>
      <c r="YD67" s="346"/>
      <c r="YE67" s="346"/>
      <c r="YF67" s="346"/>
      <c r="YG67" s="346"/>
      <c r="YH67" s="346"/>
      <c r="YI67" s="346"/>
      <c r="YJ67" s="346"/>
      <c r="YK67" s="346"/>
      <c r="YL67" s="346"/>
      <c r="YM67" s="346"/>
      <c r="YN67" s="346"/>
      <c r="YO67" s="346"/>
      <c r="YP67" s="346"/>
      <c r="YQ67" s="346"/>
      <c r="YR67" s="346"/>
      <c r="YS67" s="346"/>
      <c r="YT67" s="346"/>
      <c r="YU67" s="346"/>
      <c r="YV67" s="346"/>
      <c r="YW67" s="346"/>
      <c r="YX67" s="346"/>
    </row>
    <row r="68" spans="1:674" s="118" customFormat="1" ht="11.25" customHeight="1" x14ac:dyDescent="0.2">
      <c r="A68" s="407"/>
      <c r="B68" s="349" t="s">
        <v>129</v>
      </c>
      <c r="C68" s="353"/>
      <c r="D68" s="353"/>
      <c r="E68" s="353"/>
      <c r="F68" s="353"/>
      <c r="G68" s="353"/>
      <c r="H68" s="353"/>
      <c r="I68" s="353"/>
      <c r="J68" s="353"/>
      <c r="K68" s="353"/>
      <c r="L68" s="353"/>
      <c r="M68" s="353"/>
      <c r="N68" s="353"/>
      <c r="O68" s="353"/>
      <c r="P68" s="353"/>
      <c r="Q68" s="353"/>
      <c r="R68" s="353"/>
      <c r="S68" s="353"/>
      <c r="T68" s="353"/>
      <c r="U68" s="353"/>
      <c r="V68" s="353">
        <v>113.828773</v>
      </c>
      <c r="W68" s="353">
        <v>224.24891199999999</v>
      </c>
      <c r="X68" s="353">
        <v>306.64367800000002</v>
      </c>
      <c r="Y68" s="353">
        <v>0</v>
      </c>
      <c r="Z68" s="353">
        <v>0</v>
      </c>
      <c r="AA68" s="353">
        <v>0</v>
      </c>
      <c r="AB68" s="353">
        <v>0</v>
      </c>
      <c r="AC68" s="353">
        <v>0</v>
      </c>
      <c r="AD68" s="353">
        <v>0</v>
      </c>
      <c r="AE68" s="353">
        <v>0</v>
      </c>
      <c r="AF68" s="353">
        <v>0</v>
      </c>
      <c r="AG68" s="353"/>
      <c r="AH68" s="353"/>
      <c r="AI68" s="353"/>
      <c r="AJ68" s="353"/>
      <c r="AK68" s="353"/>
      <c r="AL68" s="353"/>
      <c r="AM68" s="353"/>
      <c r="AN68" s="353"/>
      <c r="AO68" s="353"/>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c r="EF68" s="346"/>
      <c r="EG68" s="346"/>
      <c r="EH68" s="346"/>
      <c r="EI68" s="346"/>
      <c r="EJ68" s="346"/>
      <c r="EK68" s="346"/>
      <c r="EL68" s="346"/>
      <c r="EM68" s="346"/>
      <c r="EN68" s="346"/>
      <c r="EO68" s="346"/>
      <c r="EP68" s="346"/>
      <c r="EQ68" s="346"/>
      <c r="ER68" s="346"/>
      <c r="ES68" s="346"/>
      <c r="ET68" s="346"/>
      <c r="EU68" s="346"/>
      <c r="EV68" s="346"/>
      <c r="EW68" s="346"/>
      <c r="EX68" s="346"/>
      <c r="EY68" s="346"/>
      <c r="EZ68" s="346"/>
      <c r="FA68" s="346"/>
      <c r="FB68" s="346"/>
      <c r="FC68" s="346"/>
      <c r="FD68" s="346"/>
      <c r="FE68" s="346"/>
      <c r="FF68" s="346"/>
      <c r="FG68" s="346"/>
      <c r="FH68" s="346"/>
      <c r="FI68" s="346"/>
      <c r="FJ68" s="346"/>
      <c r="FK68" s="346"/>
      <c r="FL68" s="346"/>
      <c r="FM68" s="346"/>
      <c r="FN68" s="346"/>
      <c r="FO68" s="346"/>
      <c r="FP68" s="346"/>
      <c r="FQ68" s="346"/>
      <c r="FR68" s="346"/>
      <c r="FS68" s="346"/>
      <c r="FT68" s="346"/>
      <c r="FU68" s="346"/>
      <c r="FV68" s="346"/>
      <c r="FW68" s="346"/>
      <c r="FX68" s="346"/>
      <c r="FY68" s="346"/>
      <c r="FZ68" s="346"/>
      <c r="GA68" s="346"/>
      <c r="GB68" s="346"/>
      <c r="GC68" s="346"/>
      <c r="GD68" s="346"/>
      <c r="GE68" s="346"/>
      <c r="GF68" s="346"/>
      <c r="GG68" s="346"/>
      <c r="GH68" s="346"/>
      <c r="GI68" s="346"/>
      <c r="GJ68" s="346"/>
      <c r="GK68" s="346"/>
      <c r="GL68" s="346"/>
      <c r="GM68" s="346"/>
      <c r="GN68" s="346"/>
      <c r="GO68" s="346"/>
      <c r="GP68" s="346"/>
      <c r="GQ68" s="346"/>
      <c r="GR68" s="346"/>
      <c r="GS68" s="346"/>
      <c r="GT68" s="346"/>
      <c r="GU68" s="346"/>
      <c r="GV68" s="346"/>
      <c r="GW68" s="346"/>
      <c r="GX68" s="346"/>
      <c r="GY68" s="346"/>
      <c r="GZ68" s="346"/>
      <c r="HA68" s="346"/>
      <c r="HB68" s="346"/>
      <c r="HC68" s="346"/>
      <c r="HD68" s="346"/>
      <c r="HE68" s="346"/>
      <c r="HF68" s="346"/>
      <c r="HG68" s="346"/>
      <c r="HH68" s="346"/>
      <c r="HI68" s="346"/>
      <c r="HJ68" s="346"/>
      <c r="HK68" s="346"/>
      <c r="HL68" s="346"/>
      <c r="HM68" s="346"/>
      <c r="HN68" s="346"/>
      <c r="HO68" s="346"/>
      <c r="HP68" s="346"/>
      <c r="HQ68" s="346"/>
      <c r="HR68" s="346"/>
      <c r="HS68" s="346"/>
      <c r="HT68" s="346"/>
      <c r="HU68" s="346"/>
      <c r="HV68" s="346"/>
      <c r="HW68" s="346"/>
      <c r="HX68" s="346"/>
      <c r="HY68" s="346"/>
      <c r="HZ68" s="346"/>
      <c r="IA68" s="346"/>
      <c r="IB68" s="346"/>
      <c r="IC68" s="346"/>
      <c r="ID68" s="346"/>
      <c r="IE68" s="346"/>
      <c r="IF68" s="346"/>
      <c r="IG68" s="346"/>
      <c r="IH68" s="346"/>
      <c r="II68" s="346"/>
      <c r="IJ68" s="346"/>
      <c r="IK68" s="346"/>
      <c r="IL68" s="346"/>
      <c r="IM68" s="346"/>
      <c r="IN68" s="346"/>
      <c r="IO68" s="346"/>
      <c r="IP68" s="346"/>
      <c r="IQ68" s="346"/>
      <c r="IR68" s="346"/>
      <c r="IS68" s="346"/>
      <c r="IT68" s="346"/>
      <c r="IU68" s="346"/>
      <c r="IV68" s="346"/>
      <c r="IW68" s="346"/>
      <c r="IX68" s="346"/>
      <c r="IY68" s="346"/>
      <c r="IZ68" s="346"/>
      <c r="JA68" s="346"/>
      <c r="JB68" s="346"/>
      <c r="JC68" s="346"/>
      <c r="JD68" s="346"/>
      <c r="JE68" s="346"/>
      <c r="JF68" s="346"/>
      <c r="JG68" s="346"/>
      <c r="JH68" s="346"/>
      <c r="JI68" s="346"/>
      <c r="JJ68" s="346"/>
      <c r="JK68" s="346"/>
      <c r="JL68" s="346"/>
      <c r="JM68" s="346"/>
      <c r="JN68" s="346"/>
      <c r="JO68" s="346"/>
      <c r="JP68" s="346"/>
      <c r="JQ68" s="346"/>
      <c r="JR68" s="346"/>
      <c r="JS68" s="346"/>
      <c r="JT68" s="346"/>
      <c r="JU68" s="346"/>
      <c r="JV68" s="346"/>
      <c r="JW68" s="346"/>
      <c r="JX68" s="346"/>
      <c r="JY68" s="346"/>
      <c r="JZ68" s="346"/>
      <c r="KA68" s="346"/>
      <c r="KB68" s="346"/>
      <c r="KC68" s="346"/>
      <c r="KD68" s="346"/>
      <c r="KE68" s="346"/>
      <c r="KF68" s="346"/>
      <c r="KG68" s="346"/>
      <c r="KH68" s="346"/>
      <c r="KI68" s="346"/>
      <c r="KJ68" s="346"/>
      <c r="KK68" s="346"/>
      <c r="KL68" s="346"/>
      <c r="KM68" s="346"/>
      <c r="KN68" s="346"/>
      <c r="KO68" s="346"/>
      <c r="KP68" s="346"/>
      <c r="KQ68" s="346"/>
      <c r="KR68" s="346"/>
      <c r="KS68" s="346"/>
      <c r="KT68" s="346"/>
      <c r="KU68" s="346"/>
      <c r="KV68" s="346"/>
      <c r="KW68" s="346"/>
      <c r="KX68" s="346"/>
      <c r="KY68" s="346"/>
      <c r="KZ68" s="346"/>
      <c r="LA68" s="346"/>
      <c r="LB68" s="346"/>
      <c r="LC68" s="346"/>
      <c r="LD68" s="346"/>
      <c r="LE68" s="346"/>
      <c r="LF68" s="346"/>
      <c r="LG68" s="346"/>
      <c r="LH68" s="346"/>
      <c r="LI68" s="346"/>
      <c r="LJ68" s="346"/>
      <c r="LK68" s="346"/>
      <c r="LL68" s="346"/>
      <c r="LM68" s="346"/>
      <c r="LN68" s="346"/>
      <c r="LO68" s="346"/>
      <c r="LP68" s="346"/>
      <c r="LQ68" s="346"/>
      <c r="LR68" s="346"/>
      <c r="LS68" s="346"/>
      <c r="LT68" s="346"/>
      <c r="LU68" s="346"/>
      <c r="LV68" s="346"/>
      <c r="LW68" s="346"/>
      <c r="LX68" s="346"/>
      <c r="LY68" s="346"/>
      <c r="LZ68" s="346"/>
      <c r="MA68" s="346"/>
      <c r="MB68" s="346"/>
      <c r="MC68" s="346"/>
      <c r="MD68" s="346"/>
      <c r="ME68" s="346"/>
      <c r="MF68" s="346"/>
      <c r="MG68" s="346"/>
      <c r="MH68" s="346"/>
      <c r="MI68" s="346"/>
      <c r="MJ68" s="346"/>
      <c r="MK68" s="346"/>
      <c r="ML68" s="346"/>
      <c r="MM68" s="346"/>
      <c r="MN68" s="346"/>
      <c r="MO68" s="346"/>
      <c r="MP68" s="346"/>
      <c r="MQ68" s="346"/>
      <c r="MR68" s="346"/>
      <c r="MS68" s="346"/>
      <c r="MT68" s="346"/>
      <c r="MU68" s="346"/>
      <c r="MV68" s="346"/>
      <c r="MW68" s="346"/>
      <c r="MX68" s="346"/>
      <c r="MY68" s="346"/>
      <c r="MZ68" s="346"/>
      <c r="NA68" s="346"/>
      <c r="NB68" s="346"/>
      <c r="NC68" s="346"/>
      <c r="ND68" s="346"/>
      <c r="NE68" s="346"/>
      <c r="NF68" s="346"/>
      <c r="NG68" s="346"/>
      <c r="NH68" s="346"/>
      <c r="NI68" s="346"/>
      <c r="NJ68" s="346"/>
      <c r="NK68" s="346"/>
      <c r="NL68" s="346"/>
      <c r="NM68" s="346"/>
      <c r="NN68" s="346"/>
      <c r="NO68" s="346"/>
      <c r="NP68" s="346"/>
      <c r="NQ68" s="346"/>
      <c r="NR68" s="346"/>
      <c r="NS68" s="346"/>
      <c r="NT68" s="346"/>
      <c r="NU68" s="346"/>
      <c r="NV68" s="346"/>
      <c r="NW68" s="346"/>
      <c r="NX68" s="346"/>
      <c r="NY68" s="346"/>
      <c r="NZ68" s="346"/>
      <c r="OA68" s="346"/>
      <c r="OB68" s="346"/>
      <c r="OC68" s="346"/>
      <c r="OD68" s="346"/>
      <c r="OE68" s="346"/>
      <c r="OF68" s="346"/>
      <c r="OG68" s="346"/>
      <c r="OH68" s="346"/>
      <c r="OI68" s="346"/>
      <c r="OJ68" s="346"/>
      <c r="OK68" s="346"/>
      <c r="OL68" s="346"/>
      <c r="OM68" s="346"/>
      <c r="ON68" s="346"/>
      <c r="OO68" s="346"/>
      <c r="OP68" s="346"/>
      <c r="OQ68" s="346"/>
      <c r="OR68" s="346"/>
      <c r="OS68" s="346"/>
      <c r="OT68" s="346"/>
      <c r="OU68" s="346"/>
      <c r="OV68" s="346"/>
      <c r="OW68" s="346"/>
      <c r="OX68" s="346"/>
      <c r="OY68" s="346"/>
      <c r="OZ68" s="346"/>
      <c r="PA68" s="346"/>
      <c r="PB68" s="346"/>
      <c r="PC68" s="346"/>
      <c r="PD68" s="346"/>
      <c r="PE68" s="346"/>
      <c r="PF68" s="346"/>
      <c r="PG68" s="346"/>
      <c r="PH68" s="346"/>
      <c r="PI68" s="346"/>
      <c r="PJ68" s="346"/>
      <c r="PK68" s="346"/>
      <c r="PL68" s="346"/>
      <c r="PM68" s="346"/>
      <c r="PN68" s="346"/>
      <c r="PO68" s="346"/>
      <c r="PP68" s="346"/>
      <c r="PQ68" s="346"/>
      <c r="PR68" s="346"/>
      <c r="PS68" s="346"/>
      <c r="PT68" s="346"/>
      <c r="PU68" s="346"/>
      <c r="PV68" s="346"/>
      <c r="PW68" s="346"/>
      <c r="PX68" s="346"/>
      <c r="PY68" s="346"/>
      <c r="PZ68" s="346"/>
      <c r="QA68" s="346"/>
      <c r="QB68" s="346"/>
      <c r="QC68" s="346"/>
      <c r="QD68" s="346"/>
      <c r="QE68" s="346"/>
      <c r="QF68" s="346"/>
      <c r="QG68" s="346"/>
      <c r="QH68" s="346"/>
      <c r="QI68" s="346"/>
      <c r="QJ68" s="346"/>
      <c r="QK68" s="346"/>
      <c r="QL68" s="346"/>
      <c r="QM68" s="346"/>
      <c r="QN68" s="346"/>
      <c r="QO68" s="346"/>
      <c r="QP68" s="346"/>
      <c r="QQ68" s="346"/>
      <c r="QR68" s="346"/>
      <c r="QS68" s="346"/>
      <c r="QT68" s="346"/>
      <c r="QU68" s="346"/>
      <c r="QV68" s="346"/>
      <c r="QW68" s="346"/>
      <c r="QX68" s="346"/>
      <c r="QY68" s="346"/>
      <c r="QZ68" s="346"/>
      <c r="RA68" s="346"/>
      <c r="RB68" s="346"/>
      <c r="RC68" s="346"/>
      <c r="RD68" s="346"/>
      <c r="RE68" s="346"/>
      <c r="RF68" s="346"/>
      <c r="RG68" s="346"/>
      <c r="RH68" s="346"/>
      <c r="RI68" s="346"/>
      <c r="RJ68" s="346"/>
      <c r="RK68" s="346"/>
      <c r="RL68" s="346"/>
      <c r="RM68" s="346"/>
      <c r="RN68" s="346"/>
      <c r="RO68" s="346"/>
      <c r="RP68" s="346"/>
      <c r="RQ68" s="346"/>
      <c r="RR68" s="346"/>
      <c r="RS68" s="346"/>
      <c r="RT68" s="346"/>
      <c r="RU68" s="346"/>
      <c r="RV68" s="346"/>
      <c r="RW68" s="346"/>
      <c r="RX68" s="346"/>
      <c r="RY68" s="346"/>
      <c r="RZ68" s="346"/>
      <c r="SA68" s="346"/>
      <c r="SB68" s="346"/>
      <c r="SC68" s="346"/>
      <c r="SD68" s="346"/>
      <c r="SE68" s="346"/>
      <c r="SF68" s="346"/>
      <c r="SG68" s="346"/>
      <c r="SH68" s="346"/>
      <c r="SI68" s="346"/>
      <c r="SJ68" s="346"/>
      <c r="SK68" s="346"/>
      <c r="SL68" s="346"/>
      <c r="SM68" s="346"/>
      <c r="SN68" s="346"/>
      <c r="SO68" s="346"/>
      <c r="SP68" s="346"/>
      <c r="SQ68" s="346"/>
      <c r="SR68" s="346"/>
      <c r="SS68" s="346"/>
      <c r="ST68" s="346"/>
      <c r="SU68" s="346"/>
      <c r="SV68" s="346"/>
      <c r="SW68" s="346"/>
      <c r="SX68" s="346"/>
      <c r="SY68" s="346"/>
      <c r="SZ68" s="346"/>
      <c r="TA68" s="346"/>
      <c r="TB68" s="346"/>
      <c r="TC68" s="346"/>
      <c r="TD68" s="346"/>
      <c r="TE68" s="346"/>
      <c r="TF68" s="346"/>
      <c r="TG68" s="346"/>
      <c r="TH68" s="346"/>
      <c r="TI68" s="346"/>
      <c r="TJ68" s="346"/>
      <c r="TK68" s="346"/>
      <c r="TL68" s="346"/>
      <c r="TM68" s="346"/>
      <c r="TN68" s="346"/>
      <c r="TO68" s="346"/>
      <c r="TP68" s="346"/>
      <c r="TQ68" s="346"/>
      <c r="TR68" s="346"/>
      <c r="TS68" s="346"/>
      <c r="TT68" s="346"/>
      <c r="TU68" s="346"/>
      <c r="TV68" s="346"/>
      <c r="TW68" s="346"/>
      <c r="TX68" s="346"/>
      <c r="TY68" s="346"/>
      <c r="TZ68" s="346"/>
      <c r="UA68" s="346"/>
      <c r="UB68" s="346"/>
      <c r="UC68" s="346"/>
      <c r="UD68" s="346"/>
      <c r="UE68" s="346"/>
      <c r="UF68" s="346"/>
      <c r="UG68" s="346"/>
      <c r="UH68" s="346"/>
      <c r="UI68" s="346"/>
      <c r="UJ68" s="346"/>
      <c r="UK68" s="346"/>
      <c r="UL68" s="346"/>
      <c r="UM68" s="346"/>
      <c r="UN68" s="346"/>
      <c r="UO68" s="346"/>
      <c r="UP68" s="346"/>
      <c r="UQ68" s="346"/>
      <c r="UR68" s="346"/>
      <c r="US68" s="346"/>
      <c r="UT68" s="346"/>
      <c r="UU68" s="346"/>
      <c r="UV68" s="346"/>
      <c r="UW68" s="346"/>
      <c r="UX68" s="346"/>
      <c r="UY68" s="346"/>
      <c r="UZ68" s="346"/>
      <c r="VA68" s="346"/>
      <c r="VB68" s="346"/>
      <c r="VC68" s="346"/>
      <c r="VD68" s="346"/>
      <c r="VE68" s="346"/>
      <c r="VF68" s="346"/>
      <c r="VG68" s="346"/>
      <c r="VH68" s="346"/>
      <c r="VI68" s="346"/>
      <c r="VJ68" s="346"/>
      <c r="VK68" s="346"/>
      <c r="VL68" s="346"/>
      <c r="VM68" s="346"/>
      <c r="VN68" s="346"/>
      <c r="VO68" s="346"/>
      <c r="VP68" s="346"/>
      <c r="VQ68" s="346"/>
      <c r="VR68" s="346"/>
      <c r="VS68" s="346"/>
      <c r="VT68" s="346"/>
      <c r="VU68" s="346"/>
      <c r="VV68" s="346"/>
      <c r="VW68" s="346"/>
      <c r="VX68" s="346"/>
      <c r="VY68" s="346"/>
      <c r="VZ68" s="346"/>
      <c r="WA68" s="346"/>
      <c r="WB68" s="346"/>
      <c r="WC68" s="346"/>
      <c r="WD68" s="346"/>
      <c r="WE68" s="346"/>
      <c r="WF68" s="346"/>
      <c r="WG68" s="346"/>
      <c r="WH68" s="346"/>
      <c r="WI68" s="346"/>
      <c r="WJ68" s="346"/>
      <c r="WK68" s="346"/>
      <c r="WL68" s="346"/>
      <c r="WM68" s="346"/>
      <c r="WN68" s="346"/>
      <c r="WO68" s="346"/>
      <c r="WP68" s="346"/>
      <c r="WQ68" s="346"/>
      <c r="WR68" s="346"/>
      <c r="WS68" s="346"/>
      <c r="WT68" s="346"/>
      <c r="WU68" s="346"/>
      <c r="WV68" s="346"/>
      <c r="WW68" s="346"/>
      <c r="WX68" s="346"/>
      <c r="WY68" s="346"/>
      <c r="WZ68" s="346"/>
      <c r="XA68" s="346"/>
      <c r="XB68" s="346"/>
      <c r="XC68" s="346"/>
      <c r="XD68" s="346"/>
      <c r="XE68" s="346"/>
      <c r="XF68" s="346"/>
      <c r="XG68" s="346"/>
      <c r="XH68" s="346"/>
      <c r="XI68" s="346"/>
      <c r="XJ68" s="346"/>
      <c r="XK68" s="346"/>
      <c r="XL68" s="346"/>
      <c r="XM68" s="346"/>
      <c r="XN68" s="346"/>
      <c r="XO68" s="346"/>
      <c r="XP68" s="346"/>
      <c r="XQ68" s="346"/>
      <c r="XR68" s="346"/>
      <c r="XS68" s="346"/>
      <c r="XT68" s="346"/>
      <c r="XU68" s="346"/>
      <c r="XV68" s="346"/>
      <c r="XW68" s="346"/>
      <c r="XX68" s="346"/>
      <c r="XY68" s="346"/>
      <c r="XZ68" s="346"/>
      <c r="YA68" s="346"/>
      <c r="YB68" s="346"/>
      <c r="YC68" s="346"/>
      <c r="YD68" s="346"/>
      <c r="YE68" s="346"/>
      <c r="YF68" s="346"/>
      <c r="YG68" s="346"/>
      <c r="YH68" s="346"/>
      <c r="YI68" s="346"/>
      <c r="YJ68" s="346"/>
      <c r="YK68" s="346"/>
      <c r="YL68" s="346"/>
      <c r="YM68" s="346"/>
      <c r="YN68" s="346"/>
      <c r="YO68" s="346"/>
      <c r="YP68" s="346"/>
      <c r="YQ68" s="346"/>
      <c r="YR68" s="346"/>
      <c r="YS68" s="346"/>
      <c r="YT68" s="346"/>
      <c r="YU68" s="346"/>
      <c r="YV68" s="346"/>
      <c r="YW68" s="346"/>
      <c r="YX68" s="346"/>
    </row>
    <row r="69" spans="1:674" s="118" customFormat="1" ht="11.25" customHeight="1" x14ac:dyDescent="0.2">
      <c r="A69" s="408"/>
      <c r="B69" s="354" t="s">
        <v>130</v>
      </c>
      <c r="C69" s="352"/>
      <c r="D69" s="352"/>
      <c r="E69" s="352"/>
      <c r="F69" s="352"/>
      <c r="G69" s="352"/>
      <c r="H69" s="352"/>
      <c r="I69" s="352"/>
      <c r="J69" s="352"/>
      <c r="K69" s="352"/>
      <c r="L69" s="352"/>
      <c r="M69" s="352"/>
      <c r="N69" s="352"/>
      <c r="O69" s="352"/>
      <c r="P69" s="352"/>
      <c r="Q69" s="352"/>
      <c r="R69" s="352"/>
      <c r="S69" s="352"/>
      <c r="T69" s="352"/>
      <c r="U69" s="352"/>
      <c r="V69" s="352">
        <v>0.86283754999999995</v>
      </c>
      <c r="W69" s="352">
        <v>0.82496505999999992</v>
      </c>
      <c r="X69" s="352">
        <v>0.76335725999999993</v>
      </c>
      <c r="Y69" s="352">
        <v>0</v>
      </c>
      <c r="Z69" s="352">
        <v>0</v>
      </c>
      <c r="AA69" s="352">
        <v>0</v>
      </c>
      <c r="AB69" s="352">
        <v>0</v>
      </c>
      <c r="AC69" s="352">
        <v>0</v>
      </c>
      <c r="AD69" s="352">
        <v>0</v>
      </c>
      <c r="AE69" s="352">
        <v>0</v>
      </c>
      <c r="AF69" s="352">
        <v>0</v>
      </c>
      <c r="AG69" s="353"/>
      <c r="AH69" s="353"/>
      <c r="AI69" s="353"/>
      <c r="AJ69" s="353"/>
      <c r="AK69" s="353"/>
      <c r="AL69" s="353"/>
      <c r="AM69" s="353"/>
      <c r="AN69" s="353"/>
      <c r="AO69" s="353"/>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c r="HR69" s="346"/>
      <c r="HS69" s="346"/>
      <c r="HT69" s="346"/>
      <c r="HU69" s="346"/>
      <c r="HV69" s="346"/>
      <c r="HW69" s="346"/>
      <c r="HX69" s="346"/>
      <c r="HY69" s="346"/>
      <c r="HZ69" s="346"/>
      <c r="IA69" s="346"/>
      <c r="IB69" s="346"/>
      <c r="IC69" s="346"/>
      <c r="ID69" s="346"/>
      <c r="IE69" s="346"/>
      <c r="IF69" s="346"/>
      <c r="IG69" s="346"/>
      <c r="IH69" s="346"/>
      <c r="II69" s="346"/>
      <c r="IJ69" s="346"/>
      <c r="IK69" s="346"/>
      <c r="IL69" s="346"/>
      <c r="IM69" s="346"/>
      <c r="IN69" s="346"/>
      <c r="IO69" s="346"/>
      <c r="IP69" s="346"/>
      <c r="IQ69" s="346"/>
      <c r="IR69" s="346"/>
      <c r="IS69" s="346"/>
      <c r="IT69" s="346"/>
      <c r="IU69" s="346"/>
      <c r="IV69" s="346"/>
      <c r="IW69" s="346"/>
      <c r="IX69" s="346"/>
      <c r="IY69" s="346"/>
      <c r="IZ69" s="346"/>
      <c r="JA69" s="346"/>
      <c r="JB69" s="346"/>
      <c r="JC69" s="346"/>
      <c r="JD69" s="346"/>
      <c r="JE69" s="346"/>
      <c r="JF69" s="346"/>
      <c r="JG69" s="346"/>
      <c r="JH69" s="346"/>
      <c r="JI69" s="346"/>
      <c r="JJ69" s="346"/>
      <c r="JK69" s="346"/>
      <c r="JL69" s="346"/>
      <c r="JM69" s="346"/>
      <c r="JN69" s="346"/>
      <c r="JO69" s="346"/>
      <c r="JP69" s="346"/>
      <c r="JQ69" s="346"/>
      <c r="JR69" s="346"/>
      <c r="JS69" s="346"/>
      <c r="JT69" s="346"/>
      <c r="JU69" s="346"/>
      <c r="JV69" s="346"/>
      <c r="JW69" s="346"/>
      <c r="JX69" s="346"/>
      <c r="JY69" s="346"/>
      <c r="JZ69" s="346"/>
      <c r="KA69" s="346"/>
      <c r="KB69" s="346"/>
      <c r="KC69" s="346"/>
      <c r="KD69" s="346"/>
      <c r="KE69" s="346"/>
      <c r="KF69" s="346"/>
      <c r="KG69" s="346"/>
      <c r="KH69" s="346"/>
      <c r="KI69" s="346"/>
      <c r="KJ69" s="346"/>
      <c r="KK69" s="346"/>
      <c r="KL69" s="346"/>
      <c r="KM69" s="346"/>
      <c r="KN69" s="346"/>
      <c r="KO69" s="346"/>
      <c r="KP69" s="346"/>
      <c r="KQ69" s="346"/>
      <c r="KR69" s="346"/>
      <c r="KS69" s="346"/>
      <c r="KT69" s="346"/>
      <c r="KU69" s="346"/>
      <c r="KV69" s="346"/>
      <c r="KW69" s="346"/>
      <c r="KX69" s="346"/>
      <c r="KY69" s="346"/>
      <c r="KZ69" s="346"/>
      <c r="LA69" s="346"/>
      <c r="LB69" s="346"/>
      <c r="LC69" s="346"/>
      <c r="LD69" s="346"/>
      <c r="LE69" s="346"/>
      <c r="LF69" s="346"/>
      <c r="LG69" s="346"/>
      <c r="LH69" s="346"/>
      <c r="LI69" s="346"/>
      <c r="LJ69" s="346"/>
      <c r="LK69" s="346"/>
      <c r="LL69" s="346"/>
      <c r="LM69" s="346"/>
      <c r="LN69" s="346"/>
      <c r="LO69" s="346"/>
      <c r="LP69" s="346"/>
      <c r="LQ69" s="346"/>
      <c r="LR69" s="346"/>
      <c r="LS69" s="346"/>
      <c r="LT69" s="346"/>
      <c r="LU69" s="346"/>
      <c r="LV69" s="346"/>
      <c r="LW69" s="346"/>
      <c r="LX69" s="346"/>
      <c r="LY69" s="346"/>
      <c r="LZ69" s="346"/>
      <c r="MA69" s="346"/>
      <c r="MB69" s="346"/>
      <c r="MC69" s="346"/>
      <c r="MD69" s="346"/>
      <c r="ME69" s="346"/>
      <c r="MF69" s="346"/>
      <c r="MG69" s="346"/>
      <c r="MH69" s="346"/>
      <c r="MI69" s="346"/>
      <c r="MJ69" s="346"/>
      <c r="MK69" s="346"/>
      <c r="ML69" s="346"/>
      <c r="MM69" s="346"/>
      <c r="MN69" s="346"/>
      <c r="MO69" s="346"/>
      <c r="MP69" s="346"/>
      <c r="MQ69" s="346"/>
      <c r="MR69" s="346"/>
      <c r="MS69" s="346"/>
      <c r="MT69" s="346"/>
      <c r="MU69" s="346"/>
      <c r="MV69" s="346"/>
      <c r="MW69" s="346"/>
      <c r="MX69" s="346"/>
      <c r="MY69" s="346"/>
      <c r="MZ69" s="346"/>
      <c r="NA69" s="346"/>
      <c r="NB69" s="346"/>
      <c r="NC69" s="346"/>
      <c r="ND69" s="346"/>
      <c r="NE69" s="346"/>
      <c r="NF69" s="346"/>
      <c r="NG69" s="346"/>
      <c r="NH69" s="346"/>
      <c r="NI69" s="346"/>
      <c r="NJ69" s="346"/>
      <c r="NK69" s="346"/>
      <c r="NL69" s="346"/>
      <c r="NM69" s="346"/>
      <c r="NN69" s="346"/>
      <c r="NO69" s="346"/>
      <c r="NP69" s="346"/>
      <c r="NQ69" s="346"/>
      <c r="NR69" s="346"/>
      <c r="NS69" s="346"/>
      <c r="NT69" s="346"/>
      <c r="NU69" s="346"/>
      <c r="NV69" s="346"/>
      <c r="NW69" s="346"/>
      <c r="NX69" s="346"/>
      <c r="NY69" s="346"/>
      <c r="NZ69" s="346"/>
      <c r="OA69" s="346"/>
      <c r="OB69" s="346"/>
      <c r="OC69" s="346"/>
      <c r="OD69" s="346"/>
      <c r="OE69" s="346"/>
      <c r="OF69" s="346"/>
      <c r="OG69" s="346"/>
      <c r="OH69" s="346"/>
      <c r="OI69" s="346"/>
      <c r="OJ69" s="346"/>
      <c r="OK69" s="346"/>
      <c r="OL69" s="346"/>
      <c r="OM69" s="346"/>
      <c r="ON69" s="346"/>
      <c r="OO69" s="346"/>
      <c r="OP69" s="346"/>
      <c r="OQ69" s="346"/>
      <c r="OR69" s="346"/>
      <c r="OS69" s="346"/>
      <c r="OT69" s="346"/>
      <c r="OU69" s="346"/>
      <c r="OV69" s="346"/>
      <c r="OW69" s="346"/>
      <c r="OX69" s="346"/>
      <c r="OY69" s="346"/>
      <c r="OZ69" s="346"/>
      <c r="PA69" s="346"/>
      <c r="PB69" s="346"/>
      <c r="PC69" s="346"/>
      <c r="PD69" s="346"/>
      <c r="PE69" s="346"/>
      <c r="PF69" s="346"/>
      <c r="PG69" s="346"/>
      <c r="PH69" s="346"/>
      <c r="PI69" s="346"/>
      <c r="PJ69" s="346"/>
      <c r="PK69" s="346"/>
      <c r="PL69" s="346"/>
      <c r="PM69" s="346"/>
      <c r="PN69" s="346"/>
      <c r="PO69" s="346"/>
      <c r="PP69" s="346"/>
      <c r="PQ69" s="346"/>
      <c r="PR69" s="346"/>
      <c r="PS69" s="346"/>
      <c r="PT69" s="346"/>
      <c r="PU69" s="346"/>
      <c r="PV69" s="346"/>
      <c r="PW69" s="346"/>
      <c r="PX69" s="346"/>
      <c r="PY69" s="346"/>
      <c r="PZ69" s="346"/>
      <c r="QA69" s="346"/>
      <c r="QB69" s="346"/>
      <c r="QC69" s="346"/>
      <c r="QD69" s="346"/>
      <c r="QE69" s="346"/>
      <c r="QF69" s="346"/>
      <c r="QG69" s="346"/>
      <c r="QH69" s="346"/>
      <c r="QI69" s="346"/>
      <c r="QJ69" s="346"/>
      <c r="QK69" s="346"/>
      <c r="QL69" s="346"/>
      <c r="QM69" s="346"/>
      <c r="QN69" s="346"/>
      <c r="QO69" s="346"/>
      <c r="QP69" s="346"/>
      <c r="QQ69" s="346"/>
      <c r="QR69" s="346"/>
      <c r="QS69" s="346"/>
      <c r="QT69" s="346"/>
      <c r="QU69" s="346"/>
      <c r="QV69" s="346"/>
      <c r="QW69" s="346"/>
      <c r="QX69" s="346"/>
      <c r="QY69" s="346"/>
      <c r="QZ69" s="346"/>
      <c r="RA69" s="346"/>
      <c r="RB69" s="346"/>
      <c r="RC69" s="346"/>
      <c r="RD69" s="346"/>
      <c r="RE69" s="346"/>
      <c r="RF69" s="346"/>
      <c r="RG69" s="346"/>
      <c r="RH69" s="346"/>
      <c r="RI69" s="346"/>
      <c r="RJ69" s="346"/>
      <c r="RK69" s="346"/>
      <c r="RL69" s="346"/>
      <c r="RM69" s="346"/>
      <c r="RN69" s="346"/>
      <c r="RO69" s="346"/>
      <c r="RP69" s="346"/>
      <c r="RQ69" s="346"/>
      <c r="RR69" s="346"/>
      <c r="RS69" s="346"/>
      <c r="RT69" s="346"/>
      <c r="RU69" s="346"/>
      <c r="RV69" s="346"/>
      <c r="RW69" s="346"/>
      <c r="RX69" s="346"/>
      <c r="RY69" s="346"/>
      <c r="RZ69" s="346"/>
      <c r="SA69" s="346"/>
      <c r="SB69" s="346"/>
      <c r="SC69" s="346"/>
      <c r="SD69" s="346"/>
      <c r="SE69" s="346"/>
      <c r="SF69" s="346"/>
      <c r="SG69" s="346"/>
      <c r="SH69" s="346"/>
      <c r="SI69" s="346"/>
      <c r="SJ69" s="346"/>
      <c r="SK69" s="346"/>
      <c r="SL69" s="346"/>
      <c r="SM69" s="346"/>
      <c r="SN69" s="346"/>
      <c r="SO69" s="346"/>
      <c r="SP69" s="346"/>
      <c r="SQ69" s="346"/>
      <c r="SR69" s="346"/>
      <c r="SS69" s="346"/>
      <c r="ST69" s="346"/>
      <c r="SU69" s="346"/>
      <c r="SV69" s="346"/>
      <c r="SW69" s="346"/>
      <c r="SX69" s="346"/>
      <c r="SY69" s="346"/>
      <c r="SZ69" s="346"/>
      <c r="TA69" s="346"/>
      <c r="TB69" s="346"/>
      <c r="TC69" s="346"/>
      <c r="TD69" s="346"/>
      <c r="TE69" s="346"/>
      <c r="TF69" s="346"/>
      <c r="TG69" s="346"/>
      <c r="TH69" s="346"/>
      <c r="TI69" s="346"/>
      <c r="TJ69" s="346"/>
      <c r="TK69" s="346"/>
      <c r="TL69" s="346"/>
      <c r="TM69" s="346"/>
      <c r="TN69" s="346"/>
      <c r="TO69" s="346"/>
      <c r="TP69" s="346"/>
      <c r="TQ69" s="346"/>
      <c r="TR69" s="346"/>
      <c r="TS69" s="346"/>
      <c r="TT69" s="346"/>
      <c r="TU69" s="346"/>
      <c r="TV69" s="346"/>
      <c r="TW69" s="346"/>
      <c r="TX69" s="346"/>
      <c r="TY69" s="346"/>
      <c r="TZ69" s="346"/>
      <c r="UA69" s="346"/>
      <c r="UB69" s="346"/>
      <c r="UC69" s="346"/>
      <c r="UD69" s="346"/>
      <c r="UE69" s="346"/>
      <c r="UF69" s="346"/>
      <c r="UG69" s="346"/>
      <c r="UH69" s="346"/>
      <c r="UI69" s="346"/>
      <c r="UJ69" s="346"/>
      <c r="UK69" s="346"/>
      <c r="UL69" s="346"/>
      <c r="UM69" s="346"/>
      <c r="UN69" s="346"/>
      <c r="UO69" s="346"/>
      <c r="UP69" s="346"/>
      <c r="UQ69" s="346"/>
      <c r="UR69" s="346"/>
      <c r="US69" s="346"/>
      <c r="UT69" s="346"/>
      <c r="UU69" s="346"/>
      <c r="UV69" s="346"/>
      <c r="UW69" s="346"/>
      <c r="UX69" s="346"/>
      <c r="UY69" s="346"/>
      <c r="UZ69" s="346"/>
      <c r="VA69" s="346"/>
      <c r="VB69" s="346"/>
      <c r="VC69" s="346"/>
      <c r="VD69" s="346"/>
      <c r="VE69" s="346"/>
      <c r="VF69" s="346"/>
      <c r="VG69" s="346"/>
      <c r="VH69" s="346"/>
      <c r="VI69" s="346"/>
      <c r="VJ69" s="346"/>
      <c r="VK69" s="346"/>
      <c r="VL69" s="346"/>
      <c r="VM69" s="346"/>
      <c r="VN69" s="346"/>
      <c r="VO69" s="346"/>
      <c r="VP69" s="346"/>
      <c r="VQ69" s="346"/>
      <c r="VR69" s="346"/>
      <c r="VS69" s="346"/>
      <c r="VT69" s="346"/>
      <c r="VU69" s="346"/>
      <c r="VV69" s="346"/>
      <c r="VW69" s="346"/>
      <c r="VX69" s="346"/>
      <c r="VY69" s="346"/>
      <c r="VZ69" s="346"/>
      <c r="WA69" s="346"/>
      <c r="WB69" s="346"/>
      <c r="WC69" s="346"/>
      <c r="WD69" s="346"/>
      <c r="WE69" s="346"/>
      <c r="WF69" s="346"/>
      <c r="WG69" s="346"/>
      <c r="WH69" s="346"/>
      <c r="WI69" s="346"/>
      <c r="WJ69" s="346"/>
      <c r="WK69" s="346"/>
      <c r="WL69" s="346"/>
      <c r="WM69" s="346"/>
      <c r="WN69" s="346"/>
      <c r="WO69" s="346"/>
      <c r="WP69" s="346"/>
      <c r="WQ69" s="346"/>
      <c r="WR69" s="346"/>
      <c r="WS69" s="346"/>
      <c r="WT69" s="346"/>
      <c r="WU69" s="346"/>
      <c r="WV69" s="346"/>
      <c r="WW69" s="346"/>
      <c r="WX69" s="346"/>
      <c r="WY69" s="346"/>
      <c r="WZ69" s="346"/>
      <c r="XA69" s="346"/>
      <c r="XB69" s="346"/>
      <c r="XC69" s="346"/>
      <c r="XD69" s="346"/>
      <c r="XE69" s="346"/>
      <c r="XF69" s="346"/>
      <c r="XG69" s="346"/>
      <c r="XH69" s="346"/>
      <c r="XI69" s="346"/>
      <c r="XJ69" s="346"/>
      <c r="XK69" s="346"/>
      <c r="XL69" s="346"/>
      <c r="XM69" s="346"/>
      <c r="XN69" s="346"/>
      <c r="XO69" s="346"/>
      <c r="XP69" s="346"/>
      <c r="XQ69" s="346"/>
      <c r="XR69" s="346"/>
      <c r="XS69" s="346"/>
      <c r="XT69" s="346"/>
      <c r="XU69" s="346"/>
      <c r="XV69" s="346"/>
      <c r="XW69" s="346"/>
      <c r="XX69" s="346"/>
      <c r="XY69" s="346"/>
      <c r="XZ69" s="346"/>
      <c r="YA69" s="346"/>
      <c r="YB69" s="346"/>
      <c r="YC69" s="346"/>
      <c r="YD69" s="346"/>
      <c r="YE69" s="346"/>
      <c r="YF69" s="346"/>
      <c r="YG69" s="346"/>
      <c r="YH69" s="346"/>
      <c r="YI69" s="346"/>
      <c r="YJ69" s="346"/>
      <c r="YK69" s="346"/>
      <c r="YL69" s="346"/>
      <c r="YM69" s="346"/>
      <c r="YN69" s="346"/>
      <c r="YO69" s="346"/>
      <c r="YP69" s="346"/>
      <c r="YQ69" s="346"/>
      <c r="YR69" s="346"/>
      <c r="YS69" s="346"/>
      <c r="YT69" s="346"/>
      <c r="YU69" s="346"/>
      <c r="YV69" s="346"/>
      <c r="YW69" s="346"/>
      <c r="YX69" s="346"/>
    </row>
    <row r="70" spans="1:674" s="263" customFormat="1" ht="21.5" customHeight="1" x14ac:dyDescent="0.2">
      <c r="A70" s="406" t="s">
        <v>342</v>
      </c>
      <c r="B70" s="347" t="s">
        <v>125</v>
      </c>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v>-0.58488399999999996</v>
      </c>
      <c r="AA70" s="348">
        <v>-6.0886000000000003E-2</v>
      </c>
      <c r="AB70" s="348">
        <v>0</v>
      </c>
      <c r="AC70" s="348">
        <v>7.4248999999999996E-2</v>
      </c>
      <c r="AD70" s="348">
        <v>0.131524</v>
      </c>
      <c r="AE70" s="348">
        <v>7.6494000000000006E-2</v>
      </c>
      <c r="AF70" s="348">
        <v>0</v>
      </c>
      <c r="AG70" s="350"/>
      <c r="AH70" s="350"/>
      <c r="AI70" s="350"/>
      <c r="AJ70" s="350"/>
      <c r="AK70" s="350"/>
      <c r="AL70" s="350"/>
      <c r="AM70" s="350"/>
      <c r="AN70" s="350"/>
      <c r="AO70" s="350"/>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c r="EF70" s="346"/>
      <c r="EG70" s="346"/>
      <c r="EH70" s="346"/>
      <c r="EI70" s="346"/>
      <c r="EJ70" s="346"/>
      <c r="EK70" s="346"/>
      <c r="EL70" s="346"/>
      <c r="EM70" s="346"/>
      <c r="EN70" s="346"/>
      <c r="EO70" s="346"/>
      <c r="EP70" s="346"/>
      <c r="EQ70" s="346"/>
      <c r="ER70" s="346"/>
      <c r="ES70" s="346"/>
      <c r="ET70" s="346"/>
      <c r="EU70" s="346"/>
      <c r="EV70" s="346"/>
      <c r="EW70" s="346"/>
      <c r="EX70" s="346"/>
      <c r="EY70" s="346"/>
      <c r="EZ70" s="346"/>
      <c r="FA70" s="346"/>
      <c r="FB70" s="346"/>
      <c r="FC70" s="346"/>
      <c r="FD70" s="346"/>
      <c r="FE70" s="346"/>
      <c r="FF70" s="346"/>
      <c r="FG70" s="346"/>
      <c r="FH70" s="346"/>
      <c r="FI70" s="346"/>
      <c r="FJ70" s="346"/>
      <c r="FK70" s="346"/>
      <c r="FL70" s="346"/>
      <c r="FM70" s="346"/>
      <c r="FN70" s="346"/>
      <c r="FO70" s="346"/>
      <c r="FP70" s="346"/>
      <c r="FQ70" s="346"/>
      <c r="FR70" s="346"/>
      <c r="FS70" s="346"/>
      <c r="FT70" s="346"/>
      <c r="FU70" s="346"/>
      <c r="FV70" s="346"/>
      <c r="FW70" s="346"/>
      <c r="FX70" s="346"/>
      <c r="FY70" s="346"/>
      <c r="FZ70" s="346"/>
      <c r="GA70" s="346"/>
      <c r="GB70" s="346"/>
      <c r="GC70" s="346"/>
      <c r="GD70" s="346"/>
      <c r="GE70" s="346"/>
      <c r="GF70" s="346"/>
      <c r="GG70" s="346"/>
      <c r="GH70" s="346"/>
      <c r="GI70" s="346"/>
      <c r="GJ70" s="346"/>
      <c r="GK70" s="346"/>
      <c r="GL70" s="346"/>
      <c r="GM70" s="346"/>
      <c r="GN70" s="346"/>
      <c r="GO70" s="346"/>
      <c r="GP70" s="346"/>
      <c r="GQ70" s="346"/>
      <c r="GR70" s="346"/>
      <c r="GS70" s="346"/>
      <c r="GT70" s="346"/>
      <c r="GU70" s="346"/>
      <c r="GV70" s="346"/>
      <c r="GW70" s="346"/>
      <c r="GX70" s="346"/>
      <c r="GY70" s="346"/>
      <c r="GZ70" s="346"/>
      <c r="HA70" s="346"/>
      <c r="HB70" s="346"/>
      <c r="HC70" s="346"/>
      <c r="HD70" s="346"/>
      <c r="HE70" s="346"/>
      <c r="HF70" s="346"/>
      <c r="HG70" s="346"/>
      <c r="HH70" s="346"/>
      <c r="HI70" s="346"/>
      <c r="HJ70" s="346"/>
      <c r="HK70" s="346"/>
      <c r="HL70" s="346"/>
      <c r="HM70" s="346"/>
      <c r="HN70" s="346"/>
      <c r="HO70" s="346"/>
      <c r="HP70" s="346"/>
      <c r="HQ70" s="346"/>
      <c r="HR70" s="346"/>
      <c r="HS70" s="346"/>
      <c r="HT70" s="346"/>
      <c r="HU70" s="346"/>
      <c r="HV70" s="346"/>
      <c r="HW70" s="346"/>
      <c r="HX70" s="346"/>
      <c r="HY70" s="346"/>
      <c r="HZ70" s="346"/>
      <c r="IA70" s="346"/>
      <c r="IB70" s="346"/>
      <c r="IC70" s="346"/>
      <c r="ID70" s="346"/>
      <c r="IE70" s="346"/>
      <c r="IF70" s="346"/>
      <c r="IG70" s="346"/>
      <c r="IH70" s="346"/>
      <c r="II70" s="346"/>
      <c r="IJ70" s="346"/>
      <c r="IK70" s="346"/>
      <c r="IL70" s="346"/>
      <c r="IM70" s="346"/>
      <c r="IN70" s="346"/>
      <c r="IO70" s="346"/>
      <c r="IP70" s="346"/>
      <c r="IQ70" s="346"/>
      <c r="IR70" s="346"/>
      <c r="IS70" s="346"/>
      <c r="IT70" s="346"/>
      <c r="IU70" s="346"/>
      <c r="IV70" s="346"/>
      <c r="IW70" s="346"/>
      <c r="IX70" s="346"/>
      <c r="IY70" s="346"/>
      <c r="IZ70" s="346"/>
      <c r="JA70" s="346"/>
      <c r="JB70" s="346"/>
      <c r="JC70" s="346"/>
      <c r="JD70" s="346"/>
      <c r="JE70" s="346"/>
      <c r="JF70" s="346"/>
      <c r="JG70" s="346"/>
      <c r="JH70" s="346"/>
      <c r="JI70" s="346"/>
      <c r="JJ70" s="346"/>
      <c r="JK70" s="346"/>
      <c r="JL70" s="346"/>
      <c r="JM70" s="346"/>
      <c r="JN70" s="346"/>
      <c r="JO70" s="346"/>
      <c r="JP70" s="346"/>
      <c r="JQ70" s="346"/>
      <c r="JR70" s="346"/>
      <c r="JS70" s="346"/>
      <c r="JT70" s="346"/>
      <c r="JU70" s="346"/>
      <c r="JV70" s="346"/>
      <c r="JW70" s="346"/>
      <c r="JX70" s="346"/>
      <c r="JY70" s="346"/>
      <c r="JZ70" s="346"/>
      <c r="KA70" s="346"/>
      <c r="KB70" s="346"/>
      <c r="KC70" s="346"/>
      <c r="KD70" s="346"/>
      <c r="KE70" s="346"/>
      <c r="KF70" s="346"/>
      <c r="KG70" s="346"/>
      <c r="KH70" s="346"/>
      <c r="KI70" s="346"/>
      <c r="KJ70" s="346"/>
      <c r="KK70" s="346"/>
      <c r="KL70" s="346"/>
      <c r="KM70" s="346"/>
      <c r="KN70" s="346"/>
      <c r="KO70" s="346"/>
      <c r="KP70" s="346"/>
      <c r="KQ70" s="346"/>
      <c r="KR70" s="346"/>
      <c r="KS70" s="346"/>
      <c r="KT70" s="346"/>
      <c r="KU70" s="346"/>
      <c r="KV70" s="346"/>
      <c r="KW70" s="346"/>
      <c r="KX70" s="346"/>
      <c r="KY70" s="346"/>
      <c r="KZ70" s="346"/>
      <c r="LA70" s="346"/>
      <c r="LB70" s="346"/>
      <c r="LC70" s="346"/>
      <c r="LD70" s="346"/>
      <c r="LE70" s="346"/>
      <c r="LF70" s="346"/>
      <c r="LG70" s="346"/>
      <c r="LH70" s="346"/>
      <c r="LI70" s="346"/>
      <c r="LJ70" s="346"/>
      <c r="LK70" s="346"/>
      <c r="LL70" s="346"/>
      <c r="LM70" s="346"/>
      <c r="LN70" s="346"/>
      <c r="LO70" s="346"/>
      <c r="LP70" s="346"/>
      <c r="LQ70" s="346"/>
      <c r="LR70" s="346"/>
      <c r="LS70" s="346"/>
      <c r="LT70" s="346"/>
      <c r="LU70" s="346"/>
      <c r="LV70" s="346"/>
      <c r="LW70" s="346"/>
      <c r="LX70" s="346"/>
      <c r="LY70" s="346"/>
      <c r="LZ70" s="346"/>
      <c r="MA70" s="346"/>
      <c r="MB70" s="346"/>
      <c r="MC70" s="346"/>
      <c r="MD70" s="346"/>
      <c r="ME70" s="346"/>
      <c r="MF70" s="346"/>
      <c r="MG70" s="346"/>
      <c r="MH70" s="346"/>
      <c r="MI70" s="346"/>
      <c r="MJ70" s="346"/>
      <c r="MK70" s="346"/>
      <c r="ML70" s="346"/>
      <c r="MM70" s="346"/>
      <c r="MN70" s="346"/>
      <c r="MO70" s="346"/>
      <c r="MP70" s="346"/>
      <c r="MQ70" s="346"/>
      <c r="MR70" s="346"/>
      <c r="MS70" s="346"/>
      <c r="MT70" s="346"/>
      <c r="MU70" s="346"/>
      <c r="MV70" s="346"/>
      <c r="MW70" s="346"/>
      <c r="MX70" s="346"/>
      <c r="MY70" s="346"/>
      <c r="MZ70" s="346"/>
      <c r="NA70" s="346"/>
      <c r="NB70" s="346"/>
      <c r="NC70" s="346"/>
      <c r="ND70" s="346"/>
      <c r="NE70" s="346"/>
      <c r="NF70" s="346"/>
      <c r="NG70" s="346"/>
      <c r="NH70" s="346"/>
      <c r="NI70" s="346"/>
      <c r="NJ70" s="346"/>
      <c r="NK70" s="346"/>
      <c r="NL70" s="346"/>
      <c r="NM70" s="346"/>
      <c r="NN70" s="346"/>
      <c r="NO70" s="346"/>
      <c r="NP70" s="346"/>
      <c r="NQ70" s="346"/>
      <c r="NR70" s="346"/>
      <c r="NS70" s="346"/>
      <c r="NT70" s="346"/>
      <c r="NU70" s="346"/>
      <c r="NV70" s="346"/>
      <c r="NW70" s="346"/>
      <c r="NX70" s="346"/>
      <c r="NY70" s="346"/>
      <c r="NZ70" s="346"/>
      <c r="OA70" s="346"/>
      <c r="OB70" s="346"/>
      <c r="OC70" s="346"/>
      <c r="OD70" s="346"/>
      <c r="OE70" s="346"/>
      <c r="OF70" s="346"/>
      <c r="OG70" s="346"/>
      <c r="OH70" s="346"/>
      <c r="OI70" s="346"/>
      <c r="OJ70" s="346"/>
      <c r="OK70" s="346"/>
      <c r="OL70" s="346"/>
      <c r="OM70" s="346"/>
      <c r="ON70" s="346"/>
      <c r="OO70" s="346"/>
      <c r="OP70" s="346"/>
      <c r="OQ70" s="346"/>
      <c r="OR70" s="346"/>
      <c r="OS70" s="346"/>
      <c r="OT70" s="346"/>
      <c r="OU70" s="346"/>
      <c r="OV70" s="346"/>
      <c r="OW70" s="346"/>
      <c r="OX70" s="346"/>
      <c r="OY70" s="346"/>
      <c r="OZ70" s="346"/>
      <c r="PA70" s="346"/>
      <c r="PB70" s="346"/>
      <c r="PC70" s="346"/>
      <c r="PD70" s="346"/>
      <c r="PE70" s="346"/>
      <c r="PF70" s="346"/>
      <c r="PG70" s="346"/>
      <c r="PH70" s="346"/>
      <c r="PI70" s="346"/>
      <c r="PJ70" s="346"/>
      <c r="PK70" s="346"/>
      <c r="PL70" s="346"/>
      <c r="PM70" s="346"/>
      <c r="PN70" s="346"/>
      <c r="PO70" s="346"/>
      <c r="PP70" s="346"/>
      <c r="PQ70" s="346"/>
      <c r="PR70" s="346"/>
      <c r="PS70" s="346"/>
      <c r="PT70" s="346"/>
      <c r="PU70" s="346"/>
      <c r="PV70" s="346"/>
      <c r="PW70" s="346"/>
      <c r="PX70" s="346"/>
      <c r="PY70" s="346"/>
      <c r="PZ70" s="346"/>
      <c r="QA70" s="346"/>
      <c r="QB70" s="346"/>
      <c r="QC70" s="346"/>
      <c r="QD70" s="346"/>
      <c r="QE70" s="346"/>
      <c r="QF70" s="346"/>
      <c r="QG70" s="346"/>
      <c r="QH70" s="346"/>
      <c r="QI70" s="346"/>
      <c r="QJ70" s="346"/>
      <c r="QK70" s="346"/>
      <c r="QL70" s="346"/>
      <c r="QM70" s="346"/>
      <c r="QN70" s="346"/>
      <c r="QO70" s="346"/>
      <c r="QP70" s="346"/>
      <c r="QQ70" s="346"/>
      <c r="QR70" s="346"/>
      <c r="QS70" s="346"/>
      <c r="QT70" s="346"/>
      <c r="QU70" s="346"/>
      <c r="QV70" s="346"/>
      <c r="QW70" s="346"/>
      <c r="QX70" s="346"/>
      <c r="QY70" s="346"/>
      <c r="QZ70" s="346"/>
      <c r="RA70" s="346"/>
      <c r="RB70" s="346"/>
      <c r="RC70" s="346"/>
      <c r="RD70" s="346"/>
      <c r="RE70" s="346"/>
      <c r="RF70" s="346"/>
      <c r="RG70" s="346"/>
      <c r="RH70" s="346"/>
      <c r="RI70" s="346"/>
      <c r="RJ70" s="346"/>
      <c r="RK70" s="346"/>
      <c r="RL70" s="346"/>
      <c r="RM70" s="346"/>
      <c r="RN70" s="346"/>
      <c r="RO70" s="346"/>
      <c r="RP70" s="346"/>
      <c r="RQ70" s="346"/>
      <c r="RR70" s="346"/>
      <c r="RS70" s="346"/>
      <c r="RT70" s="346"/>
      <c r="RU70" s="346"/>
      <c r="RV70" s="346"/>
      <c r="RW70" s="346"/>
      <c r="RX70" s="346"/>
      <c r="RY70" s="346"/>
      <c r="RZ70" s="346"/>
      <c r="SA70" s="346"/>
      <c r="SB70" s="346"/>
      <c r="SC70" s="346"/>
      <c r="SD70" s="346"/>
      <c r="SE70" s="346"/>
      <c r="SF70" s="346"/>
      <c r="SG70" s="346"/>
      <c r="SH70" s="346"/>
      <c r="SI70" s="346"/>
      <c r="SJ70" s="346"/>
      <c r="SK70" s="346"/>
      <c r="SL70" s="346"/>
      <c r="SM70" s="346"/>
      <c r="SN70" s="346"/>
      <c r="SO70" s="346"/>
      <c r="SP70" s="346"/>
      <c r="SQ70" s="346"/>
      <c r="SR70" s="346"/>
      <c r="SS70" s="346"/>
      <c r="ST70" s="346"/>
      <c r="SU70" s="346"/>
      <c r="SV70" s="346"/>
      <c r="SW70" s="346"/>
      <c r="SX70" s="346"/>
      <c r="SY70" s="346"/>
      <c r="SZ70" s="346"/>
      <c r="TA70" s="346"/>
      <c r="TB70" s="346"/>
      <c r="TC70" s="346"/>
      <c r="TD70" s="346"/>
      <c r="TE70" s="346"/>
      <c r="TF70" s="346"/>
      <c r="TG70" s="346"/>
      <c r="TH70" s="346"/>
      <c r="TI70" s="346"/>
      <c r="TJ70" s="346"/>
      <c r="TK70" s="346"/>
      <c r="TL70" s="346"/>
      <c r="TM70" s="346"/>
      <c r="TN70" s="346"/>
      <c r="TO70" s="346"/>
      <c r="TP70" s="346"/>
      <c r="TQ70" s="346"/>
      <c r="TR70" s="346"/>
      <c r="TS70" s="346"/>
      <c r="TT70" s="346"/>
      <c r="TU70" s="346"/>
      <c r="TV70" s="346"/>
      <c r="TW70" s="346"/>
      <c r="TX70" s="346"/>
      <c r="TY70" s="346"/>
      <c r="TZ70" s="346"/>
      <c r="UA70" s="346"/>
      <c r="UB70" s="346"/>
      <c r="UC70" s="346"/>
      <c r="UD70" s="346"/>
      <c r="UE70" s="346"/>
      <c r="UF70" s="346"/>
      <c r="UG70" s="346"/>
      <c r="UH70" s="346"/>
      <c r="UI70" s="346"/>
      <c r="UJ70" s="346"/>
      <c r="UK70" s="346"/>
      <c r="UL70" s="346"/>
      <c r="UM70" s="346"/>
      <c r="UN70" s="346"/>
      <c r="UO70" s="346"/>
      <c r="UP70" s="346"/>
      <c r="UQ70" s="346"/>
      <c r="UR70" s="346"/>
      <c r="US70" s="346"/>
      <c r="UT70" s="346"/>
      <c r="UU70" s="346"/>
      <c r="UV70" s="346"/>
      <c r="UW70" s="346"/>
      <c r="UX70" s="346"/>
      <c r="UY70" s="346"/>
      <c r="UZ70" s="346"/>
      <c r="VA70" s="346"/>
      <c r="VB70" s="346"/>
      <c r="VC70" s="346"/>
      <c r="VD70" s="346"/>
      <c r="VE70" s="346"/>
      <c r="VF70" s="346"/>
      <c r="VG70" s="346"/>
      <c r="VH70" s="346"/>
      <c r="VI70" s="346"/>
      <c r="VJ70" s="346"/>
      <c r="VK70" s="346"/>
      <c r="VL70" s="346"/>
      <c r="VM70" s="346"/>
      <c r="VN70" s="346"/>
      <c r="VO70" s="346"/>
      <c r="VP70" s="346"/>
      <c r="VQ70" s="346"/>
      <c r="VR70" s="346"/>
      <c r="VS70" s="346"/>
      <c r="VT70" s="346"/>
      <c r="VU70" s="346"/>
      <c r="VV70" s="346"/>
      <c r="VW70" s="346"/>
      <c r="VX70" s="346"/>
      <c r="VY70" s="346"/>
      <c r="VZ70" s="346"/>
      <c r="WA70" s="346"/>
      <c r="WB70" s="346"/>
      <c r="WC70" s="346"/>
      <c r="WD70" s="346"/>
      <c r="WE70" s="346"/>
      <c r="WF70" s="346"/>
      <c r="WG70" s="346"/>
      <c r="WH70" s="346"/>
      <c r="WI70" s="346"/>
      <c r="WJ70" s="346"/>
      <c r="WK70" s="346"/>
      <c r="WL70" s="346"/>
      <c r="WM70" s="346"/>
      <c r="WN70" s="346"/>
      <c r="WO70" s="346"/>
      <c r="WP70" s="346"/>
      <c r="WQ70" s="346"/>
      <c r="WR70" s="346"/>
      <c r="WS70" s="346"/>
      <c r="WT70" s="346"/>
      <c r="WU70" s="346"/>
      <c r="WV70" s="346"/>
      <c r="WW70" s="346"/>
      <c r="WX70" s="346"/>
      <c r="WY70" s="346"/>
      <c r="WZ70" s="346"/>
      <c r="XA70" s="346"/>
      <c r="XB70" s="346"/>
      <c r="XC70" s="346"/>
      <c r="XD70" s="346"/>
      <c r="XE70" s="346"/>
      <c r="XF70" s="346"/>
      <c r="XG70" s="346"/>
      <c r="XH70" s="346"/>
      <c r="XI70" s="346"/>
      <c r="XJ70" s="346"/>
      <c r="XK70" s="346"/>
      <c r="XL70" s="346"/>
      <c r="XM70" s="346"/>
      <c r="XN70" s="346"/>
      <c r="XO70" s="346"/>
      <c r="XP70" s="346"/>
      <c r="XQ70" s="346"/>
      <c r="XR70" s="346"/>
      <c r="XS70" s="346"/>
      <c r="XT70" s="346"/>
      <c r="XU70" s="346"/>
      <c r="XV70" s="346"/>
      <c r="XW70" s="346"/>
      <c r="XX70" s="346"/>
      <c r="XY70" s="346"/>
      <c r="XZ70" s="346"/>
      <c r="YA70" s="346"/>
      <c r="YB70" s="346"/>
      <c r="YC70" s="346"/>
      <c r="YD70" s="346"/>
      <c r="YE70" s="346"/>
      <c r="YF70" s="346"/>
      <c r="YG70" s="346"/>
      <c r="YH70" s="346"/>
      <c r="YI70" s="346"/>
      <c r="YJ70" s="346"/>
      <c r="YK70" s="346"/>
      <c r="YL70" s="346"/>
      <c r="YM70" s="346"/>
      <c r="YN70" s="346"/>
      <c r="YO70" s="346"/>
      <c r="YP70" s="346"/>
      <c r="YQ70" s="346"/>
      <c r="YR70" s="346"/>
      <c r="YS70" s="346"/>
      <c r="YT70" s="346"/>
      <c r="YU70" s="346"/>
      <c r="YV70" s="346"/>
      <c r="YW70" s="346"/>
      <c r="YX70" s="346"/>
    </row>
    <row r="71" spans="1:674" s="264" customFormat="1" ht="11.25" customHeight="1" x14ac:dyDescent="0.2">
      <c r="A71" s="407"/>
      <c r="B71" s="349" t="s">
        <v>126</v>
      </c>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v>-6.8912000000000001E-2</v>
      </c>
      <c r="AA71" s="350">
        <v>-7.1510000000000002E-3</v>
      </c>
      <c r="AB71" s="350">
        <v>0</v>
      </c>
      <c r="AC71" s="350">
        <v>9.417E-3</v>
      </c>
      <c r="AD71" s="350">
        <v>2.0053000000000001E-2</v>
      </c>
      <c r="AE71" s="350">
        <v>1.2139E-2</v>
      </c>
      <c r="AF71" s="350">
        <v>0</v>
      </c>
      <c r="AG71" s="350"/>
      <c r="AH71" s="350"/>
      <c r="AI71" s="350"/>
      <c r="AJ71" s="350"/>
      <c r="AK71" s="350"/>
      <c r="AL71" s="350"/>
      <c r="AM71" s="350"/>
      <c r="AN71" s="350"/>
      <c r="AO71" s="350"/>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5"/>
      <c r="IK71" s="355"/>
      <c r="IL71" s="355"/>
      <c r="IM71" s="355"/>
      <c r="IN71" s="355"/>
      <c r="IO71" s="355"/>
      <c r="IP71" s="355"/>
      <c r="IQ71" s="355"/>
      <c r="IR71" s="355"/>
      <c r="IS71" s="355"/>
      <c r="IT71" s="355"/>
      <c r="IU71" s="355"/>
      <c r="IV71" s="355"/>
      <c r="IW71" s="355"/>
      <c r="IX71" s="355"/>
      <c r="IY71" s="355"/>
      <c r="IZ71" s="355"/>
      <c r="JA71" s="355"/>
      <c r="JB71" s="355"/>
      <c r="JC71" s="355"/>
      <c r="JD71" s="355"/>
      <c r="JE71" s="355"/>
      <c r="JF71" s="355"/>
      <c r="JG71" s="355"/>
      <c r="JH71" s="355"/>
      <c r="JI71" s="355"/>
      <c r="JJ71" s="355"/>
      <c r="JK71" s="355"/>
      <c r="JL71" s="355"/>
      <c r="JM71" s="355"/>
      <c r="JN71" s="355"/>
      <c r="JO71" s="355"/>
      <c r="JP71" s="355"/>
      <c r="JQ71" s="355"/>
      <c r="JR71" s="355"/>
      <c r="JS71" s="355"/>
      <c r="JT71" s="355"/>
      <c r="JU71" s="355"/>
      <c r="JV71" s="355"/>
      <c r="JW71" s="355"/>
      <c r="JX71" s="355"/>
      <c r="JY71" s="355"/>
      <c r="JZ71" s="355"/>
      <c r="KA71" s="355"/>
      <c r="KB71" s="355"/>
      <c r="KC71" s="355"/>
      <c r="KD71" s="355"/>
      <c r="KE71" s="355"/>
      <c r="KF71" s="355"/>
      <c r="KG71" s="355"/>
      <c r="KH71" s="355"/>
      <c r="KI71" s="355"/>
      <c r="KJ71" s="355"/>
      <c r="KK71" s="355"/>
      <c r="KL71" s="355"/>
      <c r="KM71" s="355"/>
      <c r="KN71" s="355"/>
      <c r="KO71" s="355"/>
      <c r="KP71" s="355"/>
      <c r="KQ71" s="355"/>
      <c r="KR71" s="355"/>
      <c r="KS71" s="355"/>
      <c r="KT71" s="355"/>
      <c r="KU71" s="355"/>
      <c r="KV71" s="355"/>
      <c r="KW71" s="355"/>
      <c r="KX71" s="355"/>
      <c r="KY71" s="355"/>
      <c r="KZ71" s="355"/>
      <c r="LA71" s="355"/>
      <c r="LB71" s="355"/>
      <c r="LC71" s="355"/>
      <c r="LD71" s="355"/>
      <c r="LE71" s="355"/>
      <c r="LF71" s="355"/>
      <c r="LG71" s="355"/>
      <c r="LH71" s="355"/>
      <c r="LI71" s="355"/>
      <c r="LJ71" s="355"/>
      <c r="LK71" s="355"/>
      <c r="LL71" s="355"/>
      <c r="LM71" s="355"/>
      <c r="LN71" s="355"/>
      <c r="LO71" s="355"/>
      <c r="LP71" s="355"/>
      <c r="LQ71" s="355"/>
      <c r="LR71" s="355"/>
      <c r="LS71" s="355"/>
      <c r="LT71" s="355"/>
      <c r="LU71" s="355"/>
      <c r="LV71" s="355"/>
      <c r="LW71" s="355"/>
      <c r="LX71" s="355"/>
      <c r="LY71" s="355"/>
      <c r="LZ71" s="355"/>
      <c r="MA71" s="355"/>
      <c r="MB71" s="355"/>
      <c r="MC71" s="355"/>
      <c r="MD71" s="355"/>
      <c r="ME71" s="355"/>
      <c r="MF71" s="355"/>
      <c r="MG71" s="355"/>
      <c r="MH71" s="355"/>
      <c r="MI71" s="355"/>
      <c r="MJ71" s="355"/>
      <c r="MK71" s="355"/>
      <c r="ML71" s="355"/>
      <c r="MM71" s="355"/>
      <c r="MN71" s="355"/>
      <c r="MO71" s="355"/>
      <c r="MP71" s="355"/>
      <c r="MQ71" s="355"/>
      <c r="MR71" s="355"/>
      <c r="MS71" s="355"/>
      <c r="MT71" s="355"/>
      <c r="MU71" s="355"/>
      <c r="MV71" s="355"/>
      <c r="MW71" s="355"/>
      <c r="MX71" s="355"/>
      <c r="MY71" s="355"/>
      <c r="MZ71" s="355"/>
      <c r="NA71" s="355"/>
      <c r="NB71" s="355"/>
      <c r="NC71" s="355"/>
      <c r="ND71" s="355"/>
      <c r="NE71" s="355"/>
      <c r="NF71" s="355"/>
      <c r="NG71" s="355"/>
      <c r="NH71" s="355"/>
      <c r="NI71" s="355"/>
      <c r="NJ71" s="355"/>
      <c r="NK71" s="355"/>
      <c r="NL71" s="355"/>
      <c r="NM71" s="355"/>
      <c r="NN71" s="355"/>
      <c r="NO71" s="355"/>
      <c r="NP71" s="355"/>
      <c r="NQ71" s="355"/>
      <c r="NR71" s="355"/>
      <c r="NS71" s="355"/>
      <c r="NT71" s="355"/>
      <c r="NU71" s="355"/>
      <c r="NV71" s="355"/>
      <c r="NW71" s="355"/>
      <c r="NX71" s="355"/>
      <c r="NY71" s="355"/>
      <c r="NZ71" s="355"/>
      <c r="OA71" s="355"/>
      <c r="OB71" s="355"/>
      <c r="OC71" s="355"/>
      <c r="OD71" s="355"/>
      <c r="OE71" s="355"/>
      <c r="OF71" s="355"/>
      <c r="OG71" s="355"/>
      <c r="OH71" s="355"/>
      <c r="OI71" s="355"/>
      <c r="OJ71" s="355"/>
      <c r="OK71" s="355"/>
      <c r="OL71" s="355"/>
      <c r="OM71" s="355"/>
      <c r="ON71" s="355"/>
      <c r="OO71" s="355"/>
      <c r="OP71" s="355"/>
      <c r="OQ71" s="355"/>
      <c r="OR71" s="355"/>
      <c r="OS71" s="355"/>
      <c r="OT71" s="355"/>
      <c r="OU71" s="355"/>
      <c r="OV71" s="355"/>
      <c r="OW71" s="355"/>
      <c r="OX71" s="355"/>
      <c r="OY71" s="355"/>
      <c r="OZ71" s="355"/>
      <c r="PA71" s="355"/>
      <c r="PB71" s="355"/>
      <c r="PC71" s="355"/>
      <c r="PD71" s="355"/>
      <c r="PE71" s="355"/>
      <c r="PF71" s="355"/>
      <c r="PG71" s="355"/>
      <c r="PH71" s="355"/>
      <c r="PI71" s="355"/>
      <c r="PJ71" s="355"/>
      <c r="PK71" s="355"/>
      <c r="PL71" s="355"/>
      <c r="PM71" s="355"/>
      <c r="PN71" s="355"/>
      <c r="PO71" s="355"/>
      <c r="PP71" s="355"/>
      <c r="PQ71" s="355"/>
      <c r="PR71" s="355"/>
      <c r="PS71" s="355"/>
      <c r="PT71" s="355"/>
      <c r="PU71" s="355"/>
      <c r="PV71" s="355"/>
      <c r="PW71" s="355"/>
      <c r="PX71" s="355"/>
      <c r="PY71" s="355"/>
      <c r="PZ71" s="355"/>
      <c r="QA71" s="355"/>
      <c r="QB71" s="355"/>
      <c r="QC71" s="355"/>
      <c r="QD71" s="355"/>
      <c r="QE71" s="355"/>
      <c r="QF71" s="355"/>
      <c r="QG71" s="355"/>
      <c r="QH71" s="355"/>
      <c r="QI71" s="355"/>
      <c r="QJ71" s="355"/>
      <c r="QK71" s="355"/>
      <c r="QL71" s="355"/>
      <c r="QM71" s="355"/>
      <c r="QN71" s="355"/>
      <c r="QO71" s="355"/>
      <c r="QP71" s="355"/>
      <c r="QQ71" s="355"/>
      <c r="QR71" s="355"/>
      <c r="QS71" s="355"/>
      <c r="QT71" s="355"/>
      <c r="QU71" s="355"/>
      <c r="QV71" s="355"/>
      <c r="QW71" s="355"/>
      <c r="QX71" s="355"/>
      <c r="QY71" s="355"/>
      <c r="QZ71" s="355"/>
      <c r="RA71" s="355"/>
      <c r="RB71" s="355"/>
      <c r="RC71" s="355"/>
      <c r="RD71" s="355"/>
      <c r="RE71" s="355"/>
      <c r="RF71" s="355"/>
      <c r="RG71" s="355"/>
      <c r="RH71" s="355"/>
      <c r="RI71" s="355"/>
      <c r="RJ71" s="355"/>
      <c r="RK71" s="355"/>
      <c r="RL71" s="355"/>
      <c r="RM71" s="355"/>
      <c r="RN71" s="355"/>
      <c r="RO71" s="355"/>
      <c r="RP71" s="355"/>
      <c r="RQ71" s="355"/>
      <c r="RR71" s="355"/>
      <c r="RS71" s="355"/>
      <c r="RT71" s="355"/>
      <c r="RU71" s="355"/>
      <c r="RV71" s="355"/>
      <c r="RW71" s="355"/>
      <c r="RX71" s="355"/>
      <c r="RY71" s="355"/>
      <c r="RZ71" s="355"/>
      <c r="SA71" s="355"/>
      <c r="SB71" s="355"/>
      <c r="SC71" s="355"/>
      <c r="SD71" s="355"/>
      <c r="SE71" s="355"/>
      <c r="SF71" s="355"/>
      <c r="SG71" s="355"/>
      <c r="SH71" s="355"/>
      <c r="SI71" s="355"/>
      <c r="SJ71" s="355"/>
      <c r="SK71" s="355"/>
      <c r="SL71" s="355"/>
      <c r="SM71" s="355"/>
      <c r="SN71" s="355"/>
      <c r="SO71" s="355"/>
      <c r="SP71" s="355"/>
      <c r="SQ71" s="355"/>
      <c r="SR71" s="355"/>
      <c r="SS71" s="355"/>
      <c r="ST71" s="355"/>
      <c r="SU71" s="355"/>
      <c r="SV71" s="355"/>
      <c r="SW71" s="355"/>
      <c r="SX71" s="355"/>
      <c r="SY71" s="355"/>
      <c r="SZ71" s="355"/>
      <c r="TA71" s="355"/>
      <c r="TB71" s="355"/>
      <c r="TC71" s="355"/>
      <c r="TD71" s="355"/>
      <c r="TE71" s="355"/>
      <c r="TF71" s="355"/>
      <c r="TG71" s="355"/>
      <c r="TH71" s="355"/>
      <c r="TI71" s="355"/>
      <c r="TJ71" s="355"/>
      <c r="TK71" s="355"/>
      <c r="TL71" s="355"/>
      <c r="TM71" s="355"/>
      <c r="TN71" s="355"/>
      <c r="TO71" s="355"/>
      <c r="TP71" s="355"/>
      <c r="TQ71" s="355"/>
      <c r="TR71" s="355"/>
      <c r="TS71" s="355"/>
      <c r="TT71" s="355"/>
      <c r="TU71" s="355"/>
      <c r="TV71" s="355"/>
      <c r="TW71" s="355"/>
      <c r="TX71" s="355"/>
      <c r="TY71" s="355"/>
      <c r="TZ71" s="355"/>
      <c r="UA71" s="355"/>
      <c r="UB71" s="355"/>
      <c r="UC71" s="355"/>
      <c r="UD71" s="355"/>
      <c r="UE71" s="355"/>
      <c r="UF71" s="355"/>
      <c r="UG71" s="355"/>
      <c r="UH71" s="355"/>
      <c r="UI71" s="355"/>
      <c r="UJ71" s="355"/>
      <c r="UK71" s="355"/>
      <c r="UL71" s="355"/>
      <c r="UM71" s="355"/>
      <c r="UN71" s="355"/>
      <c r="UO71" s="355"/>
      <c r="UP71" s="355"/>
      <c r="UQ71" s="355"/>
      <c r="UR71" s="355"/>
      <c r="US71" s="355"/>
      <c r="UT71" s="355"/>
      <c r="UU71" s="355"/>
      <c r="UV71" s="355"/>
      <c r="UW71" s="355"/>
      <c r="UX71" s="355"/>
      <c r="UY71" s="355"/>
      <c r="UZ71" s="355"/>
      <c r="VA71" s="355"/>
      <c r="VB71" s="355"/>
      <c r="VC71" s="355"/>
      <c r="VD71" s="355"/>
      <c r="VE71" s="355"/>
      <c r="VF71" s="355"/>
      <c r="VG71" s="355"/>
      <c r="VH71" s="355"/>
      <c r="VI71" s="355"/>
      <c r="VJ71" s="355"/>
      <c r="VK71" s="355"/>
      <c r="VL71" s="355"/>
      <c r="VM71" s="355"/>
      <c r="VN71" s="355"/>
      <c r="VO71" s="355"/>
      <c r="VP71" s="355"/>
      <c r="VQ71" s="355"/>
      <c r="VR71" s="355"/>
      <c r="VS71" s="355"/>
      <c r="VT71" s="355"/>
      <c r="VU71" s="355"/>
      <c r="VV71" s="355"/>
      <c r="VW71" s="355"/>
      <c r="VX71" s="355"/>
      <c r="VY71" s="355"/>
      <c r="VZ71" s="355"/>
      <c r="WA71" s="355"/>
      <c r="WB71" s="355"/>
      <c r="WC71" s="355"/>
      <c r="WD71" s="355"/>
      <c r="WE71" s="355"/>
      <c r="WF71" s="355"/>
      <c r="WG71" s="355"/>
      <c r="WH71" s="355"/>
      <c r="WI71" s="355"/>
      <c r="WJ71" s="355"/>
      <c r="WK71" s="355"/>
      <c r="WL71" s="355"/>
      <c r="WM71" s="355"/>
      <c r="WN71" s="355"/>
      <c r="WO71" s="355"/>
      <c r="WP71" s="355"/>
      <c r="WQ71" s="355"/>
      <c r="WR71" s="355"/>
      <c r="WS71" s="355"/>
      <c r="WT71" s="355"/>
      <c r="WU71" s="355"/>
      <c r="WV71" s="355"/>
      <c r="WW71" s="355"/>
      <c r="WX71" s="355"/>
      <c r="WY71" s="355"/>
      <c r="WZ71" s="355"/>
      <c r="XA71" s="355"/>
      <c r="XB71" s="355"/>
      <c r="XC71" s="355"/>
      <c r="XD71" s="355"/>
      <c r="XE71" s="355"/>
      <c r="XF71" s="355"/>
      <c r="XG71" s="355"/>
      <c r="XH71" s="355"/>
      <c r="XI71" s="355"/>
      <c r="XJ71" s="355"/>
      <c r="XK71" s="355"/>
      <c r="XL71" s="355"/>
      <c r="XM71" s="355"/>
      <c r="XN71" s="355"/>
      <c r="XO71" s="355"/>
      <c r="XP71" s="355"/>
      <c r="XQ71" s="355"/>
      <c r="XR71" s="355"/>
      <c r="XS71" s="355"/>
      <c r="XT71" s="355"/>
      <c r="XU71" s="355"/>
      <c r="XV71" s="355"/>
      <c r="XW71" s="355"/>
      <c r="XX71" s="355"/>
      <c r="XY71" s="355"/>
      <c r="XZ71" s="355"/>
      <c r="YA71" s="355"/>
      <c r="YB71" s="355"/>
      <c r="YC71" s="355"/>
      <c r="YD71" s="355"/>
      <c r="YE71" s="355"/>
      <c r="YF71" s="355"/>
      <c r="YG71" s="355"/>
      <c r="YH71" s="355"/>
      <c r="YI71" s="355"/>
      <c r="YJ71" s="355"/>
      <c r="YK71" s="355"/>
      <c r="YL71" s="355"/>
      <c r="YM71" s="355"/>
      <c r="YN71" s="355"/>
      <c r="YO71" s="355"/>
      <c r="YP71" s="355"/>
      <c r="YQ71" s="355"/>
      <c r="YR71" s="355"/>
      <c r="YS71" s="355"/>
      <c r="YT71" s="355"/>
      <c r="YU71" s="355"/>
      <c r="YV71" s="355"/>
      <c r="YW71" s="355"/>
      <c r="YX71" s="355"/>
    </row>
    <row r="72" spans="1:674" s="118" customFormat="1" ht="11.25" customHeight="1" x14ac:dyDescent="0.2">
      <c r="A72" s="407"/>
      <c r="B72" s="349" t="s">
        <v>127</v>
      </c>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7">
        <v>1.84E-2</v>
      </c>
      <c r="AA72" s="357">
        <v>1.8499999999999999E-2</v>
      </c>
      <c r="AB72" s="357">
        <v>1.89E-2</v>
      </c>
      <c r="AC72" s="357">
        <v>2.0199999999999999E-2</v>
      </c>
      <c r="AD72" s="357">
        <v>3.4341000000000003E-2</v>
      </c>
      <c r="AE72" s="357">
        <v>3.4812000000000003E-2</v>
      </c>
      <c r="AF72" s="357">
        <v>3.6630000000000003E-2</v>
      </c>
      <c r="AG72" s="350"/>
      <c r="AH72" s="350"/>
      <c r="AI72" s="350"/>
      <c r="AJ72" s="350"/>
      <c r="AK72" s="350"/>
      <c r="AL72" s="350"/>
      <c r="AM72" s="350"/>
      <c r="AN72" s="350"/>
      <c r="AO72" s="350"/>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46"/>
      <c r="EN72" s="346"/>
      <c r="EO72" s="346"/>
      <c r="EP72" s="346"/>
      <c r="EQ72" s="346"/>
      <c r="ER72" s="346"/>
      <c r="ES72" s="346"/>
      <c r="ET72" s="346"/>
      <c r="EU72" s="346"/>
      <c r="EV72" s="346"/>
      <c r="EW72" s="346"/>
      <c r="EX72" s="346"/>
      <c r="EY72" s="346"/>
      <c r="EZ72" s="346"/>
      <c r="FA72" s="346"/>
      <c r="FB72" s="346"/>
      <c r="FC72" s="346"/>
      <c r="FD72" s="346"/>
      <c r="FE72" s="346"/>
      <c r="FF72" s="346"/>
      <c r="FG72" s="346"/>
      <c r="FH72" s="346"/>
      <c r="FI72" s="346"/>
      <c r="FJ72" s="346"/>
      <c r="FK72" s="346"/>
      <c r="FL72" s="346"/>
      <c r="FM72" s="346"/>
      <c r="FN72" s="346"/>
      <c r="FO72" s="346"/>
      <c r="FP72" s="346"/>
      <c r="FQ72" s="346"/>
      <c r="FR72" s="346"/>
      <c r="FS72" s="346"/>
      <c r="FT72" s="346"/>
      <c r="FU72" s="346"/>
      <c r="FV72" s="346"/>
      <c r="FW72" s="346"/>
      <c r="FX72" s="346"/>
      <c r="FY72" s="346"/>
      <c r="FZ72" s="346"/>
      <c r="GA72" s="346"/>
      <c r="GB72" s="346"/>
      <c r="GC72" s="346"/>
      <c r="GD72" s="346"/>
      <c r="GE72" s="346"/>
      <c r="GF72" s="346"/>
      <c r="GG72" s="346"/>
      <c r="GH72" s="346"/>
      <c r="GI72" s="346"/>
      <c r="GJ72" s="346"/>
      <c r="GK72" s="346"/>
      <c r="GL72" s="346"/>
      <c r="GM72" s="346"/>
      <c r="GN72" s="346"/>
      <c r="GO72" s="346"/>
      <c r="GP72" s="346"/>
      <c r="GQ72" s="346"/>
      <c r="GR72" s="346"/>
      <c r="GS72" s="346"/>
      <c r="GT72" s="346"/>
      <c r="GU72" s="346"/>
      <c r="GV72" s="346"/>
      <c r="GW72" s="346"/>
      <c r="GX72" s="346"/>
      <c r="GY72" s="346"/>
      <c r="GZ72" s="346"/>
      <c r="HA72" s="346"/>
      <c r="HB72" s="346"/>
      <c r="HC72" s="346"/>
      <c r="HD72" s="346"/>
      <c r="HE72" s="346"/>
      <c r="HF72" s="346"/>
      <c r="HG72" s="346"/>
      <c r="HH72" s="346"/>
      <c r="HI72" s="346"/>
      <c r="HJ72" s="346"/>
      <c r="HK72" s="346"/>
      <c r="HL72" s="346"/>
      <c r="HM72" s="346"/>
      <c r="HN72" s="346"/>
      <c r="HO72" s="346"/>
      <c r="HP72" s="346"/>
      <c r="HQ72" s="346"/>
      <c r="HR72" s="346"/>
      <c r="HS72" s="346"/>
      <c r="HT72" s="346"/>
      <c r="HU72" s="346"/>
      <c r="HV72" s="346"/>
      <c r="HW72" s="346"/>
      <c r="HX72" s="346"/>
      <c r="HY72" s="346"/>
      <c r="HZ72" s="346"/>
      <c r="IA72" s="346"/>
      <c r="IB72" s="346"/>
      <c r="IC72" s="346"/>
      <c r="ID72" s="346"/>
      <c r="IE72" s="346"/>
      <c r="IF72" s="346"/>
      <c r="IG72" s="346"/>
      <c r="IH72" s="346"/>
      <c r="II72" s="346"/>
      <c r="IJ72" s="346"/>
      <c r="IK72" s="346"/>
      <c r="IL72" s="346"/>
      <c r="IM72" s="346"/>
      <c r="IN72" s="346"/>
      <c r="IO72" s="346"/>
      <c r="IP72" s="346"/>
      <c r="IQ72" s="346"/>
      <c r="IR72" s="346"/>
      <c r="IS72" s="346"/>
      <c r="IT72" s="346"/>
      <c r="IU72" s="346"/>
      <c r="IV72" s="346"/>
      <c r="IW72" s="346"/>
      <c r="IX72" s="346"/>
      <c r="IY72" s="346"/>
      <c r="IZ72" s="346"/>
      <c r="JA72" s="346"/>
      <c r="JB72" s="346"/>
      <c r="JC72" s="346"/>
      <c r="JD72" s="346"/>
      <c r="JE72" s="346"/>
      <c r="JF72" s="346"/>
      <c r="JG72" s="346"/>
      <c r="JH72" s="346"/>
      <c r="JI72" s="346"/>
      <c r="JJ72" s="346"/>
      <c r="JK72" s="346"/>
      <c r="JL72" s="346"/>
      <c r="JM72" s="346"/>
      <c r="JN72" s="346"/>
      <c r="JO72" s="346"/>
      <c r="JP72" s="346"/>
      <c r="JQ72" s="346"/>
      <c r="JR72" s="346"/>
      <c r="JS72" s="346"/>
      <c r="JT72" s="346"/>
      <c r="JU72" s="346"/>
      <c r="JV72" s="346"/>
      <c r="JW72" s="346"/>
      <c r="JX72" s="346"/>
      <c r="JY72" s="346"/>
      <c r="JZ72" s="346"/>
      <c r="KA72" s="346"/>
      <c r="KB72" s="346"/>
      <c r="KC72" s="346"/>
      <c r="KD72" s="346"/>
      <c r="KE72" s="346"/>
      <c r="KF72" s="346"/>
      <c r="KG72" s="346"/>
      <c r="KH72" s="346"/>
      <c r="KI72" s="346"/>
      <c r="KJ72" s="346"/>
      <c r="KK72" s="346"/>
      <c r="KL72" s="346"/>
      <c r="KM72" s="346"/>
      <c r="KN72" s="346"/>
      <c r="KO72" s="346"/>
      <c r="KP72" s="346"/>
      <c r="KQ72" s="346"/>
      <c r="KR72" s="346"/>
      <c r="KS72" s="346"/>
      <c r="KT72" s="346"/>
      <c r="KU72" s="346"/>
      <c r="KV72" s="346"/>
      <c r="KW72" s="346"/>
      <c r="KX72" s="346"/>
      <c r="KY72" s="346"/>
      <c r="KZ72" s="346"/>
      <c r="LA72" s="346"/>
      <c r="LB72" s="346"/>
      <c r="LC72" s="346"/>
      <c r="LD72" s="346"/>
      <c r="LE72" s="346"/>
      <c r="LF72" s="346"/>
      <c r="LG72" s="346"/>
      <c r="LH72" s="346"/>
      <c r="LI72" s="346"/>
      <c r="LJ72" s="346"/>
      <c r="LK72" s="346"/>
      <c r="LL72" s="346"/>
      <c r="LM72" s="346"/>
      <c r="LN72" s="346"/>
      <c r="LO72" s="346"/>
      <c r="LP72" s="346"/>
      <c r="LQ72" s="346"/>
      <c r="LR72" s="346"/>
      <c r="LS72" s="346"/>
      <c r="LT72" s="346"/>
      <c r="LU72" s="346"/>
      <c r="LV72" s="346"/>
      <c r="LW72" s="346"/>
      <c r="LX72" s="346"/>
      <c r="LY72" s="346"/>
      <c r="LZ72" s="346"/>
      <c r="MA72" s="346"/>
      <c r="MB72" s="346"/>
      <c r="MC72" s="346"/>
      <c r="MD72" s="346"/>
      <c r="ME72" s="346"/>
      <c r="MF72" s="346"/>
      <c r="MG72" s="346"/>
      <c r="MH72" s="346"/>
      <c r="MI72" s="346"/>
      <c r="MJ72" s="346"/>
      <c r="MK72" s="346"/>
      <c r="ML72" s="346"/>
      <c r="MM72" s="346"/>
      <c r="MN72" s="346"/>
      <c r="MO72" s="346"/>
      <c r="MP72" s="346"/>
      <c r="MQ72" s="346"/>
      <c r="MR72" s="346"/>
      <c r="MS72" s="346"/>
      <c r="MT72" s="346"/>
      <c r="MU72" s="346"/>
      <c r="MV72" s="346"/>
      <c r="MW72" s="346"/>
      <c r="MX72" s="346"/>
      <c r="MY72" s="346"/>
      <c r="MZ72" s="346"/>
      <c r="NA72" s="346"/>
      <c r="NB72" s="346"/>
      <c r="NC72" s="346"/>
      <c r="ND72" s="346"/>
      <c r="NE72" s="346"/>
      <c r="NF72" s="346"/>
      <c r="NG72" s="346"/>
      <c r="NH72" s="346"/>
      <c r="NI72" s="346"/>
      <c r="NJ72" s="346"/>
      <c r="NK72" s="346"/>
      <c r="NL72" s="346"/>
      <c r="NM72" s="346"/>
      <c r="NN72" s="346"/>
      <c r="NO72" s="346"/>
      <c r="NP72" s="346"/>
      <c r="NQ72" s="346"/>
      <c r="NR72" s="346"/>
      <c r="NS72" s="346"/>
      <c r="NT72" s="346"/>
      <c r="NU72" s="346"/>
      <c r="NV72" s="346"/>
      <c r="NW72" s="346"/>
      <c r="NX72" s="346"/>
      <c r="NY72" s="346"/>
      <c r="NZ72" s="346"/>
      <c r="OA72" s="346"/>
      <c r="OB72" s="346"/>
      <c r="OC72" s="346"/>
      <c r="OD72" s="346"/>
      <c r="OE72" s="346"/>
      <c r="OF72" s="346"/>
      <c r="OG72" s="346"/>
      <c r="OH72" s="346"/>
      <c r="OI72" s="346"/>
      <c r="OJ72" s="346"/>
      <c r="OK72" s="346"/>
      <c r="OL72" s="346"/>
      <c r="OM72" s="346"/>
      <c r="ON72" s="346"/>
      <c r="OO72" s="346"/>
      <c r="OP72" s="346"/>
      <c r="OQ72" s="346"/>
      <c r="OR72" s="346"/>
      <c r="OS72" s="346"/>
      <c r="OT72" s="346"/>
      <c r="OU72" s="346"/>
      <c r="OV72" s="346"/>
      <c r="OW72" s="346"/>
      <c r="OX72" s="346"/>
      <c r="OY72" s="346"/>
      <c r="OZ72" s="346"/>
      <c r="PA72" s="346"/>
      <c r="PB72" s="346"/>
      <c r="PC72" s="346"/>
      <c r="PD72" s="346"/>
      <c r="PE72" s="346"/>
      <c r="PF72" s="346"/>
      <c r="PG72" s="346"/>
      <c r="PH72" s="346"/>
      <c r="PI72" s="346"/>
      <c r="PJ72" s="346"/>
      <c r="PK72" s="346"/>
      <c r="PL72" s="346"/>
      <c r="PM72" s="346"/>
      <c r="PN72" s="346"/>
      <c r="PO72" s="346"/>
      <c r="PP72" s="346"/>
      <c r="PQ72" s="346"/>
      <c r="PR72" s="346"/>
      <c r="PS72" s="346"/>
      <c r="PT72" s="346"/>
      <c r="PU72" s="346"/>
      <c r="PV72" s="346"/>
      <c r="PW72" s="346"/>
      <c r="PX72" s="346"/>
      <c r="PY72" s="346"/>
      <c r="PZ72" s="346"/>
      <c r="QA72" s="346"/>
      <c r="QB72" s="346"/>
      <c r="QC72" s="346"/>
      <c r="QD72" s="346"/>
      <c r="QE72" s="346"/>
      <c r="QF72" s="346"/>
      <c r="QG72" s="346"/>
      <c r="QH72" s="346"/>
      <c r="QI72" s="346"/>
      <c r="QJ72" s="346"/>
      <c r="QK72" s="346"/>
      <c r="QL72" s="346"/>
      <c r="QM72" s="346"/>
      <c r="QN72" s="346"/>
      <c r="QO72" s="346"/>
      <c r="QP72" s="346"/>
      <c r="QQ72" s="346"/>
      <c r="QR72" s="346"/>
      <c r="QS72" s="346"/>
      <c r="QT72" s="346"/>
      <c r="QU72" s="346"/>
      <c r="QV72" s="346"/>
      <c r="QW72" s="346"/>
      <c r="QX72" s="346"/>
      <c r="QY72" s="346"/>
      <c r="QZ72" s="346"/>
      <c r="RA72" s="346"/>
      <c r="RB72" s="346"/>
      <c r="RC72" s="346"/>
      <c r="RD72" s="346"/>
      <c r="RE72" s="346"/>
      <c r="RF72" s="346"/>
      <c r="RG72" s="346"/>
      <c r="RH72" s="346"/>
      <c r="RI72" s="346"/>
      <c r="RJ72" s="346"/>
      <c r="RK72" s="346"/>
      <c r="RL72" s="346"/>
      <c r="RM72" s="346"/>
      <c r="RN72" s="346"/>
      <c r="RO72" s="346"/>
      <c r="RP72" s="346"/>
      <c r="RQ72" s="346"/>
      <c r="RR72" s="346"/>
      <c r="RS72" s="346"/>
      <c r="RT72" s="346"/>
      <c r="RU72" s="346"/>
      <c r="RV72" s="346"/>
      <c r="RW72" s="346"/>
      <c r="RX72" s="346"/>
      <c r="RY72" s="346"/>
      <c r="RZ72" s="346"/>
      <c r="SA72" s="346"/>
      <c r="SB72" s="346"/>
      <c r="SC72" s="346"/>
      <c r="SD72" s="346"/>
      <c r="SE72" s="346"/>
      <c r="SF72" s="346"/>
      <c r="SG72" s="346"/>
      <c r="SH72" s="346"/>
      <c r="SI72" s="346"/>
      <c r="SJ72" s="346"/>
      <c r="SK72" s="346"/>
      <c r="SL72" s="346"/>
      <c r="SM72" s="346"/>
      <c r="SN72" s="346"/>
      <c r="SO72" s="346"/>
      <c r="SP72" s="346"/>
      <c r="SQ72" s="346"/>
      <c r="SR72" s="346"/>
      <c r="SS72" s="346"/>
      <c r="ST72" s="346"/>
      <c r="SU72" s="346"/>
      <c r="SV72" s="346"/>
      <c r="SW72" s="346"/>
      <c r="SX72" s="346"/>
      <c r="SY72" s="346"/>
      <c r="SZ72" s="346"/>
      <c r="TA72" s="346"/>
      <c r="TB72" s="346"/>
      <c r="TC72" s="346"/>
      <c r="TD72" s="346"/>
      <c r="TE72" s="346"/>
      <c r="TF72" s="346"/>
      <c r="TG72" s="346"/>
      <c r="TH72" s="346"/>
      <c r="TI72" s="346"/>
      <c r="TJ72" s="346"/>
      <c r="TK72" s="346"/>
      <c r="TL72" s="346"/>
      <c r="TM72" s="346"/>
      <c r="TN72" s="346"/>
      <c r="TO72" s="346"/>
      <c r="TP72" s="346"/>
      <c r="TQ72" s="346"/>
      <c r="TR72" s="346"/>
      <c r="TS72" s="346"/>
      <c r="TT72" s="346"/>
      <c r="TU72" s="346"/>
      <c r="TV72" s="346"/>
      <c r="TW72" s="346"/>
      <c r="TX72" s="346"/>
      <c r="TY72" s="346"/>
      <c r="TZ72" s="346"/>
      <c r="UA72" s="346"/>
      <c r="UB72" s="346"/>
      <c r="UC72" s="346"/>
      <c r="UD72" s="346"/>
      <c r="UE72" s="346"/>
      <c r="UF72" s="346"/>
      <c r="UG72" s="346"/>
      <c r="UH72" s="346"/>
      <c r="UI72" s="346"/>
      <c r="UJ72" s="346"/>
      <c r="UK72" s="346"/>
      <c r="UL72" s="346"/>
      <c r="UM72" s="346"/>
      <c r="UN72" s="346"/>
      <c r="UO72" s="346"/>
      <c r="UP72" s="346"/>
      <c r="UQ72" s="346"/>
      <c r="UR72" s="346"/>
      <c r="US72" s="346"/>
      <c r="UT72" s="346"/>
      <c r="UU72" s="346"/>
      <c r="UV72" s="346"/>
      <c r="UW72" s="346"/>
      <c r="UX72" s="346"/>
      <c r="UY72" s="346"/>
      <c r="UZ72" s="346"/>
      <c r="VA72" s="346"/>
      <c r="VB72" s="346"/>
      <c r="VC72" s="346"/>
      <c r="VD72" s="346"/>
      <c r="VE72" s="346"/>
      <c r="VF72" s="346"/>
      <c r="VG72" s="346"/>
      <c r="VH72" s="346"/>
      <c r="VI72" s="346"/>
      <c r="VJ72" s="346"/>
      <c r="VK72" s="346"/>
      <c r="VL72" s="346"/>
      <c r="VM72" s="346"/>
      <c r="VN72" s="346"/>
      <c r="VO72" s="346"/>
      <c r="VP72" s="346"/>
      <c r="VQ72" s="346"/>
      <c r="VR72" s="346"/>
      <c r="VS72" s="346"/>
      <c r="VT72" s="346"/>
      <c r="VU72" s="346"/>
      <c r="VV72" s="346"/>
      <c r="VW72" s="346"/>
      <c r="VX72" s="346"/>
      <c r="VY72" s="346"/>
      <c r="VZ72" s="346"/>
      <c r="WA72" s="346"/>
      <c r="WB72" s="346"/>
      <c r="WC72" s="346"/>
      <c r="WD72" s="346"/>
      <c r="WE72" s="346"/>
      <c r="WF72" s="346"/>
      <c r="WG72" s="346"/>
      <c r="WH72" s="346"/>
      <c r="WI72" s="346"/>
      <c r="WJ72" s="346"/>
      <c r="WK72" s="346"/>
      <c r="WL72" s="346"/>
      <c r="WM72" s="346"/>
      <c r="WN72" s="346"/>
      <c r="WO72" s="346"/>
      <c r="WP72" s="346"/>
      <c r="WQ72" s="346"/>
      <c r="WR72" s="346"/>
      <c r="WS72" s="346"/>
      <c r="WT72" s="346"/>
      <c r="WU72" s="346"/>
      <c r="WV72" s="346"/>
      <c r="WW72" s="346"/>
      <c r="WX72" s="346"/>
      <c r="WY72" s="346"/>
      <c r="WZ72" s="346"/>
      <c r="XA72" s="346"/>
      <c r="XB72" s="346"/>
      <c r="XC72" s="346"/>
      <c r="XD72" s="346"/>
      <c r="XE72" s="346"/>
      <c r="XF72" s="346"/>
      <c r="XG72" s="346"/>
      <c r="XH72" s="346"/>
      <c r="XI72" s="346"/>
      <c r="XJ72" s="346"/>
      <c r="XK72" s="346"/>
      <c r="XL72" s="346"/>
      <c r="XM72" s="346"/>
      <c r="XN72" s="346"/>
      <c r="XO72" s="346"/>
      <c r="XP72" s="346"/>
      <c r="XQ72" s="346"/>
      <c r="XR72" s="346"/>
      <c r="XS72" s="346"/>
      <c r="XT72" s="346"/>
      <c r="XU72" s="346"/>
      <c r="XV72" s="346"/>
      <c r="XW72" s="346"/>
      <c r="XX72" s="346"/>
      <c r="XY72" s="346"/>
      <c r="XZ72" s="346"/>
      <c r="YA72" s="346"/>
      <c r="YB72" s="346"/>
      <c r="YC72" s="346"/>
      <c r="YD72" s="346"/>
      <c r="YE72" s="346"/>
      <c r="YF72" s="346"/>
      <c r="YG72" s="346"/>
      <c r="YH72" s="346"/>
      <c r="YI72" s="346"/>
      <c r="YJ72" s="346"/>
      <c r="YK72" s="346"/>
      <c r="YL72" s="346"/>
      <c r="YM72" s="346"/>
      <c r="YN72" s="346"/>
      <c r="YO72" s="346"/>
      <c r="YP72" s="346"/>
      <c r="YQ72" s="346"/>
      <c r="YR72" s="346"/>
      <c r="YS72" s="346"/>
      <c r="YT72" s="346"/>
      <c r="YU72" s="346"/>
      <c r="YV72" s="346"/>
      <c r="YW72" s="346"/>
      <c r="YX72" s="346"/>
    </row>
    <row r="73" spans="1:674" s="263" customFormat="1" ht="11.25" customHeight="1" x14ac:dyDescent="0.2">
      <c r="A73" s="407"/>
      <c r="B73" s="349" t="s">
        <v>128</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v>0.64133499999999999</v>
      </c>
      <c r="AA73" s="350">
        <v>0.73949600000000004</v>
      </c>
      <c r="AB73" s="350">
        <v>0.73325548419384434</v>
      </c>
      <c r="AC73" s="350">
        <v>0.64317106625983256</v>
      </c>
      <c r="AD73" s="350">
        <v>0.60463800000000001</v>
      </c>
      <c r="AE73" s="350">
        <v>0.57653399999999999</v>
      </c>
      <c r="AF73" s="350">
        <v>0</v>
      </c>
      <c r="AG73" s="350"/>
      <c r="AH73" s="350"/>
      <c r="AI73" s="350"/>
      <c r="AJ73" s="350"/>
      <c r="AK73" s="350"/>
      <c r="AL73" s="350"/>
      <c r="AM73" s="350"/>
      <c r="AN73" s="350"/>
      <c r="AO73" s="350"/>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c r="HC73" s="346"/>
      <c r="HD73" s="346"/>
      <c r="HE73" s="346"/>
      <c r="HF73" s="346"/>
      <c r="HG73" s="346"/>
      <c r="HH73" s="346"/>
      <c r="HI73" s="346"/>
      <c r="HJ73" s="346"/>
      <c r="HK73" s="346"/>
      <c r="HL73" s="346"/>
      <c r="HM73" s="346"/>
      <c r="HN73" s="346"/>
      <c r="HO73" s="346"/>
      <c r="HP73" s="346"/>
      <c r="HQ73" s="346"/>
      <c r="HR73" s="346"/>
      <c r="HS73" s="346"/>
      <c r="HT73" s="346"/>
      <c r="HU73" s="346"/>
      <c r="HV73" s="346"/>
      <c r="HW73" s="346"/>
      <c r="HX73" s="346"/>
      <c r="HY73" s="346"/>
      <c r="HZ73" s="346"/>
      <c r="IA73" s="346"/>
      <c r="IB73" s="346"/>
      <c r="IC73" s="346"/>
      <c r="ID73" s="346"/>
      <c r="IE73" s="346"/>
      <c r="IF73" s="346"/>
      <c r="IG73" s="346"/>
      <c r="IH73" s="346"/>
      <c r="II73" s="346"/>
      <c r="IJ73" s="346"/>
      <c r="IK73" s="346"/>
      <c r="IL73" s="346"/>
      <c r="IM73" s="346"/>
      <c r="IN73" s="346"/>
      <c r="IO73" s="346"/>
      <c r="IP73" s="346"/>
      <c r="IQ73" s="346"/>
      <c r="IR73" s="346"/>
      <c r="IS73" s="346"/>
      <c r="IT73" s="346"/>
      <c r="IU73" s="346"/>
      <c r="IV73" s="346"/>
      <c r="IW73" s="346"/>
      <c r="IX73" s="346"/>
      <c r="IY73" s="346"/>
      <c r="IZ73" s="346"/>
      <c r="JA73" s="346"/>
      <c r="JB73" s="346"/>
      <c r="JC73" s="346"/>
      <c r="JD73" s="346"/>
      <c r="JE73" s="346"/>
      <c r="JF73" s="346"/>
      <c r="JG73" s="346"/>
      <c r="JH73" s="346"/>
      <c r="JI73" s="346"/>
      <c r="JJ73" s="346"/>
      <c r="JK73" s="346"/>
      <c r="JL73" s="346"/>
      <c r="JM73" s="346"/>
      <c r="JN73" s="346"/>
      <c r="JO73" s="346"/>
      <c r="JP73" s="346"/>
      <c r="JQ73" s="346"/>
      <c r="JR73" s="346"/>
      <c r="JS73" s="346"/>
      <c r="JT73" s="346"/>
      <c r="JU73" s="346"/>
      <c r="JV73" s="346"/>
      <c r="JW73" s="346"/>
      <c r="JX73" s="346"/>
      <c r="JY73" s="346"/>
      <c r="JZ73" s="346"/>
      <c r="KA73" s="346"/>
      <c r="KB73" s="346"/>
      <c r="KC73" s="346"/>
      <c r="KD73" s="346"/>
      <c r="KE73" s="346"/>
      <c r="KF73" s="346"/>
      <c r="KG73" s="346"/>
      <c r="KH73" s="346"/>
      <c r="KI73" s="346"/>
      <c r="KJ73" s="346"/>
      <c r="KK73" s="346"/>
      <c r="KL73" s="346"/>
      <c r="KM73" s="346"/>
      <c r="KN73" s="346"/>
      <c r="KO73" s="346"/>
      <c r="KP73" s="346"/>
      <c r="KQ73" s="346"/>
      <c r="KR73" s="346"/>
      <c r="KS73" s="346"/>
      <c r="KT73" s="346"/>
      <c r="KU73" s="346"/>
      <c r="KV73" s="346"/>
      <c r="KW73" s="346"/>
      <c r="KX73" s="346"/>
      <c r="KY73" s="346"/>
      <c r="KZ73" s="346"/>
      <c r="LA73" s="346"/>
      <c r="LB73" s="346"/>
      <c r="LC73" s="346"/>
      <c r="LD73" s="346"/>
      <c r="LE73" s="346"/>
      <c r="LF73" s="346"/>
      <c r="LG73" s="346"/>
      <c r="LH73" s="346"/>
      <c r="LI73" s="346"/>
      <c r="LJ73" s="346"/>
      <c r="LK73" s="346"/>
      <c r="LL73" s="346"/>
      <c r="LM73" s="346"/>
      <c r="LN73" s="346"/>
      <c r="LO73" s="346"/>
      <c r="LP73" s="346"/>
      <c r="LQ73" s="346"/>
      <c r="LR73" s="346"/>
      <c r="LS73" s="346"/>
      <c r="LT73" s="346"/>
      <c r="LU73" s="346"/>
      <c r="LV73" s="346"/>
      <c r="LW73" s="346"/>
      <c r="LX73" s="346"/>
      <c r="LY73" s="346"/>
      <c r="LZ73" s="346"/>
      <c r="MA73" s="346"/>
      <c r="MB73" s="346"/>
      <c r="MC73" s="346"/>
      <c r="MD73" s="346"/>
      <c r="ME73" s="346"/>
      <c r="MF73" s="346"/>
      <c r="MG73" s="346"/>
      <c r="MH73" s="346"/>
      <c r="MI73" s="346"/>
      <c r="MJ73" s="346"/>
      <c r="MK73" s="346"/>
      <c r="ML73" s="346"/>
      <c r="MM73" s="346"/>
      <c r="MN73" s="346"/>
      <c r="MO73" s="346"/>
      <c r="MP73" s="346"/>
      <c r="MQ73" s="346"/>
      <c r="MR73" s="346"/>
      <c r="MS73" s="346"/>
      <c r="MT73" s="346"/>
      <c r="MU73" s="346"/>
      <c r="MV73" s="346"/>
      <c r="MW73" s="346"/>
      <c r="MX73" s="346"/>
      <c r="MY73" s="346"/>
      <c r="MZ73" s="346"/>
      <c r="NA73" s="346"/>
      <c r="NB73" s="346"/>
      <c r="NC73" s="346"/>
      <c r="ND73" s="346"/>
      <c r="NE73" s="346"/>
      <c r="NF73" s="346"/>
      <c r="NG73" s="346"/>
      <c r="NH73" s="346"/>
      <c r="NI73" s="346"/>
      <c r="NJ73" s="346"/>
      <c r="NK73" s="346"/>
      <c r="NL73" s="346"/>
      <c r="NM73" s="346"/>
      <c r="NN73" s="346"/>
      <c r="NO73" s="346"/>
      <c r="NP73" s="346"/>
      <c r="NQ73" s="346"/>
      <c r="NR73" s="346"/>
      <c r="NS73" s="346"/>
      <c r="NT73" s="346"/>
      <c r="NU73" s="346"/>
      <c r="NV73" s="346"/>
      <c r="NW73" s="346"/>
      <c r="NX73" s="346"/>
      <c r="NY73" s="346"/>
      <c r="NZ73" s="346"/>
      <c r="OA73" s="346"/>
      <c r="OB73" s="346"/>
      <c r="OC73" s="346"/>
      <c r="OD73" s="346"/>
      <c r="OE73" s="346"/>
      <c r="OF73" s="346"/>
      <c r="OG73" s="346"/>
      <c r="OH73" s="346"/>
      <c r="OI73" s="346"/>
      <c r="OJ73" s="346"/>
      <c r="OK73" s="346"/>
      <c r="OL73" s="346"/>
      <c r="OM73" s="346"/>
      <c r="ON73" s="346"/>
      <c r="OO73" s="346"/>
      <c r="OP73" s="346"/>
      <c r="OQ73" s="346"/>
      <c r="OR73" s="346"/>
      <c r="OS73" s="346"/>
      <c r="OT73" s="346"/>
      <c r="OU73" s="346"/>
      <c r="OV73" s="346"/>
      <c r="OW73" s="346"/>
      <c r="OX73" s="346"/>
      <c r="OY73" s="346"/>
      <c r="OZ73" s="346"/>
      <c r="PA73" s="346"/>
      <c r="PB73" s="346"/>
      <c r="PC73" s="346"/>
      <c r="PD73" s="346"/>
      <c r="PE73" s="346"/>
      <c r="PF73" s="346"/>
      <c r="PG73" s="346"/>
      <c r="PH73" s="346"/>
      <c r="PI73" s="346"/>
      <c r="PJ73" s="346"/>
      <c r="PK73" s="346"/>
      <c r="PL73" s="346"/>
      <c r="PM73" s="346"/>
      <c r="PN73" s="346"/>
      <c r="PO73" s="346"/>
      <c r="PP73" s="346"/>
      <c r="PQ73" s="346"/>
      <c r="PR73" s="346"/>
      <c r="PS73" s="346"/>
      <c r="PT73" s="346"/>
      <c r="PU73" s="346"/>
      <c r="PV73" s="346"/>
      <c r="PW73" s="346"/>
      <c r="PX73" s="346"/>
      <c r="PY73" s="346"/>
      <c r="PZ73" s="346"/>
      <c r="QA73" s="346"/>
      <c r="QB73" s="346"/>
      <c r="QC73" s="346"/>
      <c r="QD73" s="346"/>
      <c r="QE73" s="346"/>
      <c r="QF73" s="346"/>
      <c r="QG73" s="346"/>
      <c r="QH73" s="346"/>
      <c r="QI73" s="346"/>
      <c r="QJ73" s="346"/>
      <c r="QK73" s="346"/>
      <c r="QL73" s="346"/>
      <c r="QM73" s="346"/>
      <c r="QN73" s="346"/>
      <c r="QO73" s="346"/>
      <c r="QP73" s="346"/>
      <c r="QQ73" s="346"/>
      <c r="QR73" s="346"/>
      <c r="QS73" s="346"/>
      <c r="QT73" s="346"/>
      <c r="QU73" s="346"/>
      <c r="QV73" s="346"/>
      <c r="QW73" s="346"/>
      <c r="QX73" s="346"/>
      <c r="QY73" s="346"/>
      <c r="QZ73" s="346"/>
      <c r="RA73" s="346"/>
      <c r="RB73" s="346"/>
      <c r="RC73" s="346"/>
      <c r="RD73" s="346"/>
      <c r="RE73" s="346"/>
      <c r="RF73" s="346"/>
      <c r="RG73" s="346"/>
      <c r="RH73" s="346"/>
      <c r="RI73" s="346"/>
      <c r="RJ73" s="346"/>
      <c r="RK73" s="346"/>
      <c r="RL73" s="346"/>
      <c r="RM73" s="346"/>
      <c r="RN73" s="346"/>
      <c r="RO73" s="346"/>
      <c r="RP73" s="346"/>
      <c r="RQ73" s="346"/>
      <c r="RR73" s="346"/>
      <c r="RS73" s="346"/>
      <c r="RT73" s="346"/>
      <c r="RU73" s="346"/>
      <c r="RV73" s="346"/>
      <c r="RW73" s="346"/>
      <c r="RX73" s="346"/>
      <c r="RY73" s="346"/>
      <c r="RZ73" s="346"/>
      <c r="SA73" s="346"/>
      <c r="SB73" s="346"/>
      <c r="SC73" s="346"/>
      <c r="SD73" s="346"/>
      <c r="SE73" s="346"/>
      <c r="SF73" s="346"/>
      <c r="SG73" s="346"/>
      <c r="SH73" s="346"/>
      <c r="SI73" s="346"/>
      <c r="SJ73" s="346"/>
      <c r="SK73" s="346"/>
      <c r="SL73" s="346"/>
      <c r="SM73" s="346"/>
      <c r="SN73" s="346"/>
      <c r="SO73" s="346"/>
      <c r="SP73" s="346"/>
      <c r="SQ73" s="346"/>
      <c r="SR73" s="346"/>
      <c r="SS73" s="346"/>
      <c r="ST73" s="346"/>
      <c r="SU73" s="346"/>
      <c r="SV73" s="346"/>
      <c r="SW73" s="346"/>
      <c r="SX73" s="346"/>
      <c r="SY73" s="346"/>
      <c r="SZ73" s="346"/>
      <c r="TA73" s="346"/>
      <c r="TB73" s="346"/>
      <c r="TC73" s="346"/>
      <c r="TD73" s="346"/>
      <c r="TE73" s="346"/>
      <c r="TF73" s="346"/>
      <c r="TG73" s="346"/>
      <c r="TH73" s="346"/>
      <c r="TI73" s="346"/>
      <c r="TJ73" s="346"/>
      <c r="TK73" s="346"/>
      <c r="TL73" s="346"/>
      <c r="TM73" s="346"/>
      <c r="TN73" s="346"/>
      <c r="TO73" s="346"/>
      <c r="TP73" s="346"/>
      <c r="TQ73" s="346"/>
      <c r="TR73" s="346"/>
      <c r="TS73" s="346"/>
      <c r="TT73" s="346"/>
      <c r="TU73" s="346"/>
      <c r="TV73" s="346"/>
      <c r="TW73" s="346"/>
      <c r="TX73" s="346"/>
      <c r="TY73" s="346"/>
      <c r="TZ73" s="346"/>
      <c r="UA73" s="346"/>
      <c r="UB73" s="346"/>
      <c r="UC73" s="346"/>
      <c r="UD73" s="346"/>
      <c r="UE73" s="346"/>
      <c r="UF73" s="346"/>
      <c r="UG73" s="346"/>
      <c r="UH73" s="346"/>
      <c r="UI73" s="346"/>
      <c r="UJ73" s="346"/>
      <c r="UK73" s="346"/>
      <c r="UL73" s="346"/>
      <c r="UM73" s="346"/>
      <c r="UN73" s="346"/>
      <c r="UO73" s="346"/>
      <c r="UP73" s="346"/>
      <c r="UQ73" s="346"/>
      <c r="UR73" s="346"/>
      <c r="US73" s="346"/>
      <c r="UT73" s="346"/>
      <c r="UU73" s="346"/>
      <c r="UV73" s="346"/>
      <c r="UW73" s="346"/>
      <c r="UX73" s="346"/>
      <c r="UY73" s="346"/>
      <c r="UZ73" s="346"/>
      <c r="VA73" s="346"/>
      <c r="VB73" s="346"/>
      <c r="VC73" s="346"/>
      <c r="VD73" s="346"/>
      <c r="VE73" s="346"/>
      <c r="VF73" s="346"/>
      <c r="VG73" s="346"/>
      <c r="VH73" s="346"/>
      <c r="VI73" s="346"/>
      <c r="VJ73" s="346"/>
      <c r="VK73" s="346"/>
      <c r="VL73" s="346"/>
      <c r="VM73" s="346"/>
      <c r="VN73" s="346"/>
      <c r="VO73" s="346"/>
      <c r="VP73" s="346"/>
      <c r="VQ73" s="346"/>
      <c r="VR73" s="346"/>
      <c r="VS73" s="346"/>
      <c r="VT73" s="346"/>
      <c r="VU73" s="346"/>
      <c r="VV73" s="346"/>
      <c r="VW73" s="346"/>
      <c r="VX73" s="346"/>
      <c r="VY73" s="346"/>
      <c r="VZ73" s="346"/>
      <c r="WA73" s="346"/>
      <c r="WB73" s="346"/>
      <c r="WC73" s="346"/>
      <c r="WD73" s="346"/>
      <c r="WE73" s="346"/>
      <c r="WF73" s="346"/>
      <c r="WG73" s="346"/>
      <c r="WH73" s="346"/>
      <c r="WI73" s="346"/>
      <c r="WJ73" s="346"/>
      <c r="WK73" s="346"/>
      <c r="WL73" s="346"/>
      <c r="WM73" s="346"/>
      <c r="WN73" s="346"/>
      <c r="WO73" s="346"/>
      <c r="WP73" s="346"/>
      <c r="WQ73" s="346"/>
      <c r="WR73" s="346"/>
      <c r="WS73" s="346"/>
      <c r="WT73" s="346"/>
      <c r="WU73" s="346"/>
      <c r="WV73" s="346"/>
      <c r="WW73" s="346"/>
      <c r="WX73" s="346"/>
      <c r="WY73" s="346"/>
      <c r="WZ73" s="346"/>
      <c r="XA73" s="346"/>
      <c r="XB73" s="346"/>
      <c r="XC73" s="346"/>
      <c r="XD73" s="346"/>
      <c r="XE73" s="346"/>
      <c r="XF73" s="346"/>
      <c r="XG73" s="346"/>
      <c r="XH73" s="346"/>
      <c r="XI73" s="346"/>
      <c r="XJ73" s="346"/>
      <c r="XK73" s="346"/>
      <c r="XL73" s="346"/>
      <c r="XM73" s="346"/>
      <c r="XN73" s="346"/>
      <c r="XO73" s="346"/>
      <c r="XP73" s="346"/>
      <c r="XQ73" s="346"/>
      <c r="XR73" s="346"/>
      <c r="XS73" s="346"/>
      <c r="XT73" s="346"/>
      <c r="XU73" s="346"/>
      <c r="XV73" s="346"/>
      <c r="XW73" s="346"/>
      <c r="XX73" s="346"/>
      <c r="XY73" s="346"/>
      <c r="XZ73" s="346"/>
      <c r="YA73" s="346"/>
      <c r="YB73" s="346"/>
      <c r="YC73" s="346"/>
      <c r="YD73" s="346"/>
      <c r="YE73" s="346"/>
      <c r="YF73" s="346"/>
      <c r="YG73" s="346"/>
      <c r="YH73" s="346"/>
      <c r="YI73" s="346"/>
      <c r="YJ73" s="346"/>
      <c r="YK73" s="346"/>
      <c r="YL73" s="346"/>
      <c r="YM73" s="346"/>
      <c r="YN73" s="346"/>
      <c r="YO73" s="346"/>
      <c r="YP73" s="346"/>
      <c r="YQ73" s="346"/>
      <c r="YR73" s="346"/>
      <c r="YS73" s="346"/>
      <c r="YT73" s="346"/>
      <c r="YU73" s="346"/>
      <c r="YV73" s="346"/>
      <c r="YW73" s="346"/>
      <c r="YX73" s="346"/>
    </row>
    <row r="74" spans="1:674" s="118" customFormat="1" ht="11.25" customHeight="1" x14ac:dyDescent="0.2">
      <c r="A74" s="407"/>
      <c r="B74" s="349" t="s">
        <v>129</v>
      </c>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v>945.75260900000001</v>
      </c>
      <c r="AA74" s="353">
        <v>301.743832</v>
      </c>
      <c r="AB74" s="353">
        <v>0</v>
      </c>
      <c r="AC74" s="353">
        <v>85.024251000000007</v>
      </c>
      <c r="AD74" s="353">
        <v>-66.314513000000005</v>
      </c>
      <c r="AE74" s="353">
        <v>-94.025259000000005</v>
      </c>
      <c r="AF74" s="353">
        <v>0</v>
      </c>
      <c r="AG74" s="353"/>
      <c r="AH74" s="353"/>
      <c r="AI74" s="353"/>
      <c r="AJ74" s="353"/>
      <c r="AK74" s="353"/>
      <c r="AL74" s="353"/>
      <c r="AM74" s="353"/>
      <c r="AN74" s="353"/>
      <c r="AO74" s="353"/>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c r="EF74" s="346"/>
      <c r="EG74" s="346"/>
      <c r="EH74" s="346"/>
      <c r="EI74" s="346"/>
      <c r="EJ74" s="346"/>
      <c r="EK74" s="346"/>
      <c r="EL74" s="346"/>
      <c r="EM74" s="346"/>
      <c r="EN74" s="346"/>
      <c r="EO74" s="346"/>
      <c r="EP74" s="346"/>
      <c r="EQ74" s="346"/>
      <c r="ER74" s="346"/>
      <c r="ES74" s="346"/>
      <c r="ET74" s="346"/>
      <c r="EU74" s="346"/>
      <c r="EV74" s="346"/>
      <c r="EW74" s="346"/>
      <c r="EX74" s="346"/>
      <c r="EY74" s="346"/>
      <c r="EZ74" s="346"/>
      <c r="FA74" s="346"/>
      <c r="FB74" s="346"/>
      <c r="FC74" s="346"/>
      <c r="FD74" s="346"/>
      <c r="FE74" s="346"/>
      <c r="FF74" s="346"/>
      <c r="FG74" s="346"/>
      <c r="FH74" s="346"/>
      <c r="FI74" s="346"/>
      <c r="FJ74" s="346"/>
      <c r="FK74" s="346"/>
      <c r="FL74" s="346"/>
      <c r="FM74" s="346"/>
      <c r="FN74" s="346"/>
      <c r="FO74" s="346"/>
      <c r="FP74" s="346"/>
      <c r="FQ74" s="346"/>
      <c r="FR74" s="346"/>
      <c r="FS74" s="346"/>
      <c r="FT74" s="346"/>
      <c r="FU74" s="346"/>
      <c r="FV74" s="346"/>
      <c r="FW74" s="346"/>
      <c r="FX74" s="346"/>
      <c r="FY74" s="346"/>
      <c r="FZ74" s="346"/>
      <c r="GA74" s="346"/>
      <c r="GB74" s="346"/>
      <c r="GC74" s="346"/>
      <c r="GD74" s="346"/>
      <c r="GE74" s="346"/>
      <c r="GF74" s="346"/>
      <c r="GG74" s="346"/>
      <c r="GH74" s="346"/>
      <c r="GI74" s="346"/>
      <c r="GJ74" s="346"/>
      <c r="GK74" s="346"/>
      <c r="GL74" s="346"/>
      <c r="GM74" s="346"/>
      <c r="GN74" s="346"/>
      <c r="GO74" s="346"/>
      <c r="GP74" s="346"/>
      <c r="GQ74" s="346"/>
      <c r="GR74" s="346"/>
      <c r="GS74" s="346"/>
      <c r="GT74" s="346"/>
      <c r="GU74" s="346"/>
      <c r="GV74" s="346"/>
      <c r="GW74" s="346"/>
      <c r="GX74" s="346"/>
      <c r="GY74" s="346"/>
      <c r="GZ74" s="346"/>
      <c r="HA74" s="346"/>
      <c r="HB74" s="346"/>
      <c r="HC74" s="346"/>
      <c r="HD74" s="346"/>
      <c r="HE74" s="346"/>
      <c r="HF74" s="346"/>
      <c r="HG74" s="346"/>
      <c r="HH74" s="346"/>
      <c r="HI74" s="346"/>
      <c r="HJ74" s="346"/>
      <c r="HK74" s="346"/>
      <c r="HL74" s="346"/>
      <c r="HM74" s="346"/>
      <c r="HN74" s="346"/>
      <c r="HO74" s="346"/>
      <c r="HP74" s="346"/>
      <c r="HQ74" s="346"/>
      <c r="HR74" s="346"/>
      <c r="HS74" s="346"/>
      <c r="HT74" s="346"/>
      <c r="HU74" s="346"/>
      <c r="HV74" s="346"/>
      <c r="HW74" s="346"/>
      <c r="HX74" s="346"/>
      <c r="HY74" s="346"/>
      <c r="HZ74" s="346"/>
      <c r="IA74" s="346"/>
      <c r="IB74" s="346"/>
      <c r="IC74" s="346"/>
      <c r="ID74" s="346"/>
      <c r="IE74" s="346"/>
      <c r="IF74" s="346"/>
      <c r="IG74" s="346"/>
      <c r="IH74" s="346"/>
      <c r="II74" s="346"/>
      <c r="IJ74" s="346"/>
      <c r="IK74" s="346"/>
      <c r="IL74" s="346"/>
      <c r="IM74" s="346"/>
      <c r="IN74" s="346"/>
      <c r="IO74" s="346"/>
      <c r="IP74" s="346"/>
      <c r="IQ74" s="346"/>
      <c r="IR74" s="346"/>
      <c r="IS74" s="346"/>
      <c r="IT74" s="346"/>
      <c r="IU74" s="346"/>
      <c r="IV74" s="346"/>
      <c r="IW74" s="346"/>
      <c r="IX74" s="346"/>
      <c r="IY74" s="346"/>
      <c r="IZ74" s="346"/>
      <c r="JA74" s="346"/>
      <c r="JB74" s="346"/>
      <c r="JC74" s="346"/>
      <c r="JD74" s="346"/>
      <c r="JE74" s="346"/>
      <c r="JF74" s="346"/>
      <c r="JG74" s="346"/>
      <c r="JH74" s="346"/>
      <c r="JI74" s="346"/>
      <c r="JJ74" s="346"/>
      <c r="JK74" s="346"/>
      <c r="JL74" s="346"/>
      <c r="JM74" s="346"/>
      <c r="JN74" s="346"/>
      <c r="JO74" s="346"/>
      <c r="JP74" s="346"/>
      <c r="JQ74" s="346"/>
      <c r="JR74" s="346"/>
      <c r="JS74" s="346"/>
      <c r="JT74" s="346"/>
      <c r="JU74" s="346"/>
      <c r="JV74" s="346"/>
      <c r="JW74" s="346"/>
      <c r="JX74" s="346"/>
      <c r="JY74" s="346"/>
      <c r="JZ74" s="346"/>
      <c r="KA74" s="346"/>
      <c r="KB74" s="346"/>
      <c r="KC74" s="346"/>
      <c r="KD74" s="346"/>
      <c r="KE74" s="346"/>
      <c r="KF74" s="346"/>
      <c r="KG74" s="346"/>
      <c r="KH74" s="346"/>
      <c r="KI74" s="346"/>
      <c r="KJ74" s="346"/>
      <c r="KK74" s="346"/>
      <c r="KL74" s="346"/>
      <c r="KM74" s="346"/>
      <c r="KN74" s="346"/>
      <c r="KO74" s="346"/>
      <c r="KP74" s="346"/>
      <c r="KQ74" s="346"/>
      <c r="KR74" s="346"/>
      <c r="KS74" s="346"/>
      <c r="KT74" s="346"/>
      <c r="KU74" s="346"/>
      <c r="KV74" s="346"/>
      <c r="KW74" s="346"/>
      <c r="KX74" s="346"/>
      <c r="KY74" s="346"/>
      <c r="KZ74" s="346"/>
      <c r="LA74" s="346"/>
      <c r="LB74" s="346"/>
      <c r="LC74" s="346"/>
      <c r="LD74" s="346"/>
      <c r="LE74" s="346"/>
      <c r="LF74" s="346"/>
      <c r="LG74" s="346"/>
      <c r="LH74" s="346"/>
      <c r="LI74" s="346"/>
      <c r="LJ74" s="346"/>
      <c r="LK74" s="346"/>
      <c r="LL74" s="346"/>
      <c r="LM74" s="346"/>
      <c r="LN74" s="346"/>
      <c r="LO74" s="346"/>
      <c r="LP74" s="346"/>
      <c r="LQ74" s="346"/>
      <c r="LR74" s="346"/>
      <c r="LS74" s="346"/>
      <c r="LT74" s="346"/>
      <c r="LU74" s="346"/>
      <c r="LV74" s="346"/>
      <c r="LW74" s="346"/>
      <c r="LX74" s="346"/>
      <c r="LY74" s="346"/>
      <c r="LZ74" s="346"/>
      <c r="MA74" s="346"/>
      <c r="MB74" s="346"/>
      <c r="MC74" s="346"/>
      <c r="MD74" s="346"/>
      <c r="ME74" s="346"/>
      <c r="MF74" s="346"/>
      <c r="MG74" s="346"/>
      <c r="MH74" s="346"/>
      <c r="MI74" s="346"/>
      <c r="MJ74" s="346"/>
      <c r="MK74" s="346"/>
      <c r="ML74" s="346"/>
      <c r="MM74" s="346"/>
      <c r="MN74" s="346"/>
      <c r="MO74" s="346"/>
      <c r="MP74" s="346"/>
      <c r="MQ74" s="346"/>
      <c r="MR74" s="346"/>
      <c r="MS74" s="346"/>
      <c r="MT74" s="346"/>
      <c r="MU74" s="346"/>
      <c r="MV74" s="346"/>
      <c r="MW74" s="346"/>
      <c r="MX74" s="346"/>
      <c r="MY74" s="346"/>
      <c r="MZ74" s="346"/>
      <c r="NA74" s="346"/>
      <c r="NB74" s="346"/>
      <c r="NC74" s="346"/>
      <c r="ND74" s="346"/>
      <c r="NE74" s="346"/>
      <c r="NF74" s="346"/>
      <c r="NG74" s="346"/>
      <c r="NH74" s="346"/>
      <c r="NI74" s="346"/>
      <c r="NJ74" s="346"/>
      <c r="NK74" s="346"/>
      <c r="NL74" s="346"/>
      <c r="NM74" s="346"/>
      <c r="NN74" s="346"/>
      <c r="NO74" s="346"/>
      <c r="NP74" s="346"/>
      <c r="NQ74" s="346"/>
      <c r="NR74" s="346"/>
      <c r="NS74" s="346"/>
      <c r="NT74" s="346"/>
      <c r="NU74" s="346"/>
      <c r="NV74" s="346"/>
      <c r="NW74" s="346"/>
      <c r="NX74" s="346"/>
      <c r="NY74" s="346"/>
      <c r="NZ74" s="346"/>
      <c r="OA74" s="346"/>
      <c r="OB74" s="346"/>
      <c r="OC74" s="346"/>
      <c r="OD74" s="346"/>
      <c r="OE74" s="346"/>
      <c r="OF74" s="346"/>
      <c r="OG74" s="346"/>
      <c r="OH74" s="346"/>
      <c r="OI74" s="346"/>
      <c r="OJ74" s="346"/>
      <c r="OK74" s="346"/>
      <c r="OL74" s="346"/>
      <c r="OM74" s="346"/>
      <c r="ON74" s="346"/>
      <c r="OO74" s="346"/>
      <c r="OP74" s="346"/>
      <c r="OQ74" s="346"/>
      <c r="OR74" s="346"/>
      <c r="OS74" s="346"/>
      <c r="OT74" s="346"/>
      <c r="OU74" s="346"/>
      <c r="OV74" s="346"/>
      <c r="OW74" s="346"/>
      <c r="OX74" s="346"/>
      <c r="OY74" s="346"/>
      <c r="OZ74" s="346"/>
      <c r="PA74" s="346"/>
      <c r="PB74" s="346"/>
      <c r="PC74" s="346"/>
      <c r="PD74" s="346"/>
      <c r="PE74" s="346"/>
      <c r="PF74" s="346"/>
      <c r="PG74" s="346"/>
      <c r="PH74" s="346"/>
      <c r="PI74" s="346"/>
      <c r="PJ74" s="346"/>
      <c r="PK74" s="346"/>
      <c r="PL74" s="346"/>
      <c r="PM74" s="346"/>
      <c r="PN74" s="346"/>
      <c r="PO74" s="346"/>
      <c r="PP74" s="346"/>
      <c r="PQ74" s="346"/>
      <c r="PR74" s="346"/>
      <c r="PS74" s="346"/>
      <c r="PT74" s="346"/>
      <c r="PU74" s="346"/>
      <c r="PV74" s="346"/>
      <c r="PW74" s="346"/>
      <c r="PX74" s="346"/>
      <c r="PY74" s="346"/>
      <c r="PZ74" s="346"/>
      <c r="QA74" s="346"/>
      <c r="QB74" s="346"/>
      <c r="QC74" s="346"/>
      <c r="QD74" s="346"/>
      <c r="QE74" s="346"/>
      <c r="QF74" s="346"/>
      <c r="QG74" s="346"/>
      <c r="QH74" s="346"/>
      <c r="QI74" s="346"/>
      <c r="QJ74" s="346"/>
      <c r="QK74" s="346"/>
      <c r="QL74" s="346"/>
      <c r="QM74" s="346"/>
      <c r="QN74" s="346"/>
      <c r="QO74" s="346"/>
      <c r="QP74" s="346"/>
      <c r="QQ74" s="346"/>
      <c r="QR74" s="346"/>
      <c r="QS74" s="346"/>
      <c r="QT74" s="346"/>
      <c r="QU74" s="346"/>
      <c r="QV74" s="346"/>
      <c r="QW74" s="346"/>
      <c r="QX74" s="346"/>
      <c r="QY74" s="346"/>
      <c r="QZ74" s="346"/>
      <c r="RA74" s="346"/>
      <c r="RB74" s="346"/>
      <c r="RC74" s="346"/>
      <c r="RD74" s="346"/>
      <c r="RE74" s="346"/>
      <c r="RF74" s="346"/>
      <c r="RG74" s="346"/>
      <c r="RH74" s="346"/>
      <c r="RI74" s="346"/>
      <c r="RJ74" s="346"/>
      <c r="RK74" s="346"/>
      <c r="RL74" s="346"/>
      <c r="RM74" s="346"/>
      <c r="RN74" s="346"/>
      <c r="RO74" s="346"/>
      <c r="RP74" s="346"/>
      <c r="RQ74" s="346"/>
      <c r="RR74" s="346"/>
      <c r="RS74" s="346"/>
      <c r="RT74" s="346"/>
      <c r="RU74" s="346"/>
      <c r="RV74" s="346"/>
      <c r="RW74" s="346"/>
      <c r="RX74" s="346"/>
      <c r="RY74" s="346"/>
      <c r="RZ74" s="346"/>
      <c r="SA74" s="346"/>
      <c r="SB74" s="346"/>
      <c r="SC74" s="346"/>
      <c r="SD74" s="346"/>
      <c r="SE74" s="346"/>
      <c r="SF74" s="346"/>
      <c r="SG74" s="346"/>
      <c r="SH74" s="346"/>
      <c r="SI74" s="346"/>
      <c r="SJ74" s="346"/>
      <c r="SK74" s="346"/>
      <c r="SL74" s="346"/>
      <c r="SM74" s="346"/>
      <c r="SN74" s="346"/>
      <c r="SO74" s="346"/>
      <c r="SP74" s="346"/>
      <c r="SQ74" s="346"/>
      <c r="SR74" s="346"/>
      <c r="SS74" s="346"/>
      <c r="ST74" s="346"/>
      <c r="SU74" s="346"/>
      <c r="SV74" s="346"/>
      <c r="SW74" s="346"/>
      <c r="SX74" s="346"/>
      <c r="SY74" s="346"/>
      <c r="SZ74" s="346"/>
      <c r="TA74" s="346"/>
      <c r="TB74" s="346"/>
      <c r="TC74" s="346"/>
      <c r="TD74" s="346"/>
      <c r="TE74" s="346"/>
      <c r="TF74" s="346"/>
      <c r="TG74" s="346"/>
      <c r="TH74" s="346"/>
      <c r="TI74" s="346"/>
      <c r="TJ74" s="346"/>
      <c r="TK74" s="346"/>
      <c r="TL74" s="346"/>
      <c r="TM74" s="346"/>
      <c r="TN74" s="346"/>
      <c r="TO74" s="346"/>
      <c r="TP74" s="346"/>
      <c r="TQ74" s="346"/>
      <c r="TR74" s="346"/>
      <c r="TS74" s="346"/>
      <c r="TT74" s="346"/>
      <c r="TU74" s="346"/>
      <c r="TV74" s="346"/>
      <c r="TW74" s="346"/>
      <c r="TX74" s="346"/>
      <c r="TY74" s="346"/>
      <c r="TZ74" s="346"/>
      <c r="UA74" s="346"/>
      <c r="UB74" s="346"/>
      <c r="UC74" s="346"/>
      <c r="UD74" s="346"/>
      <c r="UE74" s="346"/>
      <c r="UF74" s="346"/>
      <c r="UG74" s="346"/>
      <c r="UH74" s="346"/>
      <c r="UI74" s="346"/>
      <c r="UJ74" s="346"/>
      <c r="UK74" s="346"/>
      <c r="UL74" s="346"/>
      <c r="UM74" s="346"/>
      <c r="UN74" s="346"/>
      <c r="UO74" s="346"/>
      <c r="UP74" s="346"/>
      <c r="UQ74" s="346"/>
      <c r="UR74" s="346"/>
      <c r="US74" s="346"/>
      <c r="UT74" s="346"/>
      <c r="UU74" s="346"/>
      <c r="UV74" s="346"/>
      <c r="UW74" s="346"/>
      <c r="UX74" s="346"/>
      <c r="UY74" s="346"/>
      <c r="UZ74" s="346"/>
      <c r="VA74" s="346"/>
      <c r="VB74" s="346"/>
      <c r="VC74" s="346"/>
      <c r="VD74" s="346"/>
      <c r="VE74" s="346"/>
      <c r="VF74" s="346"/>
      <c r="VG74" s="346"/>
      <c r="VH74" s="346"/>
      <c r="VI74" s="346"/>
      <c r="VJ74" s="346"/>
      <c r="VK74" s="346"/>
      <c r="VL74" s="346"/>
      <c r="VM74" s="346"/>
      <c r="VN74" s="346"/>
      <c r="VO74" s="346"/>
      <c r="VP74" s="346"/>
      <c r="VQ74" s="346"/>
      <c r="VR74" s="346"/>
      <c r="VS74" s="346"/>
      <c r="VT74" s="346"/>
      <c r="VU74" s="346"/>
      <c r="VV74" s="346"/>
      <c r="VW74" s="346"/>
      <c r="VX74" s="346"/>
      <c r="VY74" s="346"/>
      <c r="VZ74" s="346"/>
      <c r="WA74" s="346"/>
      <c r="WB74" s="346"/>
      <c r="WC74" s="346"/>
      <c r="WD74" s="346"/>
      <c r="WE74" s="346"/>
      <c r="WF74" s="346"/>
      <c r="WG74" s="346"/>
      <c r="WH74" s="346"/>
      <c r="WI74" s="346"/>
      <c r="WJ74" s="346"/>
      <c r="WK74" s="346"/>
      <c r="WL74" s="346"/>
      <c r="WM74" s="346"/>
      <c r="WN74" s="346"/>
      <c r="WO74" s="346"/>
      <c r="WP74" s="346"/>
      <c r="WQ74" s="346"/>
      <c r="WR74" s="346"/>
      <c r="WS74" s="346"/>
      <c r="WT74" s="346"/>
      <c r="WU74" s="346"/>
      <c r="WV74" s="346"/>
      <c r="WW74" s="346"/>
      <c r="WX74" s="346"/>
      <c r="WY74" s="346"/>
      <c r="WZ74" s="346"/>
      <c r="XA74" s="346"/>
      <c r="XB74" s="346"/>
      <c r="XC74" s="346"/>
      <c r="XD74" s="346"/>
      <c r="XE74" s="346"/>
      <c r="XF74" s="346"/>
      <c r="XG74" s="346"/>
      <c r="XH74" s="346"/>
      <c r="XI74" s="346"/>
      <c r="XJ74" s="346"/>
      <c r="XK74" s="346"/>
      <c r="XL74" s="346"/>
      <c r="XM74" s="346"/>
      <c r="XN74" s="346"/>
      <c r="XO74" s="346"/>
      <c r="XP74" s="346"/>
      <c r="XQ74" s="346"/>
      <c r="XR74" s="346"/>
      <c r="XS74" s="346"/>
      <c r="XT74" s="346"/>
      <c r="XU74" s="346"/>
      <c r="XV74" s="346"/>
      <c r="XW74" s="346"/>
      <c r="XX74" s="346"/>
      <c r="XY74" s="346"/>
      <c r="XZ74" s="346"/>
      <c r="YA74" s="346"/>
      <c r="YB74" s="346"/>
      <c r="YC74" s="346"/>
      <c r="YD74" s="346"/>
      <c r="YE74" s="346"/>
      <c r="YF74" s="346"/>
      <c r="YG74" s="346"/>
      <c r="YH74" s="346"/>
      <c r="YI74" s="346"/>
      <c r="YJ74" s="346"/>
      <c r="YK74" s="346"/>
      <c r="YL74" s="346"/>
      <c r="YM74" s="346"/>
      <c r="YN74" s="346"/>
      <c r="YO74" s="346"/>
      <c r="YP74" s="346"/>
      <c r="YQ74" s="346"/>
      <c r="YR74" s="346"/>
      <c r="YS74" s="346"/>
      <c r="YT74" s="346"/>
      <c r="YU74" s="346"/>
      <c r="YV74" s="346"/>
      <c r="YW74" s="346"/>
      <c r="YX74" s="346"/>
    </row>
    <row r="75" spans="1:674" s="118" customFormat="1" ht="11.25" customHeight="1" x14ac:dyDescent="0.2">
      <c r="A75" s="408"/>
      <c r="B75" s="354" t="s">
        <v>130</v>
      </c>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v>1.3322623100000002</v>
      </c>
      <c r="AA75" s="352">
        <v>1.1064756600000001</v>
      </c>
      <c r="AB75" s="352">
        <v>1.0967536535729057</v>
      </c>
      <c r="AC75" s="352">
        <v>1.0450283054136329</v>
      </c>
      <c r="AD75" s="352">
        <v>1.23332088</v>
      </c>
      <c r="AE75" s="352">
        <v>1.21527462</v>
      </c>
      <c r="AF75" s="352">
        <v>0</v>
      </c>
      <c r="AG75" s="353"/>
      <c r="AH75" s="353"/>
      <c r="AI75" s="353"/>
      <c r="AJ75" s="353"/>
      <c r="AK75" s="353"/>
      <c r="AL75" s="353"/>
      <c r="AM75" s="353"/>
      <c r="AN75" s="353"/>
      <c r="AO75" s="353"/>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c r="HC75" s="346"/>
      <c r="HD75" s="346"/>
      <c r="HE75" s="346"/>
      <c r="HF75" s="346"/>
      <c r="HG75" s="346"/>
      <c r="HH75" s="346"/>
      <c r="HI75" s="346"/>
      <c r="HJ75" s="346"/>
      <c r="HK75" s="346"/>
      <c r="HL75" s="346"/>
      <c r="HM75" s="346"/>
      <c r="HN75" s="346"/>
      <c r="HO75" s="346"/>
      <c r="HP75" s="346"/>
      <c r="HQ75" s="346"/>
      <c r="HR75" s="346"/>
      <c r="HS75" s="346"/>
      <c r="HT75" s="346"/>
      <c r="HU75" s="346"/>
      <c r="HV75" s="346"/>
      <c r="HW75" s="346"/>
      <c r="HX75" s="346"/>
      <c r="HY75" s="346"/>
      <c r="HZ75" s="346"/>
      <c r="IA75" s="346"/>
      <c r="IB75" s="346"/>
      <c r="IC75" s="346"/>
      <c r="ID75" s="346"/>
      <c r="IE75" s="346"/>
      <c r="IF75" s="346"/>
      <c r="IG75" s="346"/>
      <c r="IH75" s="346"/>
      <c r="II75" s="346"/>
      <c r="IJ75" s="346"/>
      <c r="IK75" s="346"/>
      <c r="IL75" s="346"/>
      <c r="IM75" s="346"/>
      <c r="IN75" s="346"/>
      <c r="IO75" s="346"/>
      <c r="IP75" s="346"/>
      <c r="IQ75" s="346"/>
      <c r="IR75" s="346"/>
      <c r="IS75" s="346"/>
      <c r="IT75" s="346"/>
      <c r="IU75" s="346"/>
      <c r="IV75" s="346"/>
      <c r="IW75" s="346"/>
      <c r="IX75" s="346"/>
      <c r="IY75" s="346"/>
      <c r="IZ75" s="346"/>
      <c r="JA75" s="346"/>
      <c r="JB75" s="346"/>
      <c r="JC75" s="346"/>
      <c r="JD75" s="346"/>
      <c r="JE75" s="346"/>
      <c r="JF75" s="346"/>
      <c r="JG75" s="346"/>
      <c r="JH75" s="346"/>
      <c r="JI75" s="346"/>
      <c r="JJ75" s="346"/>
      <c r="JK75" s="346"/>
      <c r="JL75" s="346"/>
      <c r="JM75" s="346"/>
      <c r="JN75" s="346"/>
      <c r="JO75" s="346"/>
      <c r="JP75" s="346"/>
      <c r="JQ75" s="346"/>
      <c r="JR75" s="346"/>
      <c r="JS75" s="346"/>
      <c r="JT75" s="346"/>
      <c r="JU75" s="346"/>
      <c r="JV75" s="346"/>
      <c r="JW75" s="346"/>
      <c r="JX75" s="346"/>
      <c r="JY75" s="346"/>
      <c r="JZ75" s="346"/>
      <c r="KA75" s="346"/>
      <c r="KB75" s="346"/>
      <c r="KC75" s="346"/>
      <c r="KD75" s="346"/>
      <c r="KE75" s="346"/>
      <c r="KF75" s="346"/>
      <c r="KG75" s="346"/>
      <c r="KH75" s="346"/>
      <c r="KI75" s="346"/>
      <c r="KJ75" s="346"/>
      <c r="KK75" s="346"/>
      <c r="KL75" s="346"/>
      <c r="KM75" s="346"/>
      <c r="KN75" s="346"/>
      <c r="KO75" s="346"/>
      <c r="KP75" s="346"/>
      <c r="KQ75" s="346"/>
      <c r="KR75" s="346"/>
      <c r="KS75" s="346"/>
      <c r="KT75" s="346"/>
      <c r="KU75" s="346"/>
      <c r="KV75" s="346"/>
      <c r="KW75" s="346"/>
      <c r="KX75" s="346"/>
      <c r="KY75" s="346"/>
      <c r="KZ75" s="346"/>
      <c r="LA75" s="346"/>
      <c r="LB75" s="346"/>
      <c r="LC75" s="346"/>
      <c r="LD75" s="346"/>
      <c r="LE75" s="346"/>
      <c r="LF75" s="346"/>
      <c r="LG75" s="346"/>
      <c r="LH75" s="346"/>
      <c r="LI75" s="346"/>
      <c r="LJ75" s="346"/>
      <c r="LK75" s="346"/>
      <c r="LL75" s="346"/>
      <c r="LM75" s="346"/>
      <c r="LN75" s="346"/>
      <c r="LO75" s="346"/>
      <c r="LP75" s="346"/>
      <c r="LQ75" s="346"/>
      <c r="LR75" s="346"/>
      <c r="LS75" s="346"/>
      <c r="LT75" s="346"/>
      <c r="LU75" s="346"/>
      <c r="LV75" s="346"/>
      <c r="LW75" s="346"/>
      <c r="LX75" s="346"/>
      <c r="LY75" s="346"/>
      <c r="LZ75" s="346"/>
      <c r="MA75" s="346"/>
      <c r="MB75" s="346"/>
      <c r="MC75" s="346"/>
      <c r="MD75" s="346"/>
      <c r="ME75" s="346"/>
      <c r="MF75" s="346"/>
      <c r="MG75" s="346"/>
      <c r="MH75" s="346"/>
      <c r="MI75" s="346"/>
      <c r="MJ75" s="346"/>
      <c r="MK75" s="346"/>
      <c r="ML75" s="346"/>
      <c r="MM75" s="346"/>
      <c r="MN75" s="346"/>
      <c r="MO75" s="346"/>
      <c r="MP75" s="346"/>
      <c r="MQ75" s="346"/>
      <c r="MR75" s="346"/>
      <c r="MS75" s="346"/>
      <c r="MT75" s="346"/>
      <c r="MU75" s="346"/>
      <c r="MV75" s="346"/>
      <c r="MW75" s="346"/>
      <c r="MX75" s="346"/>
      <c r="MY75" s="346"/>
      <c r="MZ75" s="346"/>
      <c r="NA75" s="346"/>
      <c r="NB75" s="346"/>
      <c r="NC75" s="346"/>
      <c r="ND75" s="346"/>
      <c r="NE75" s="346"/>
      <c r="NF75" s="346"/>
      <c r="NG75" s="346"/>
      <c r="NH75" s="346"/>
      <c r="NI75" s="346"/>
      <c r="NJ75" s="346"/>
      <c r="NK75" s="346"/>
      <c r="NL75" s="346"/>
      <c r="NM75" s="346"/>
      <c r="NN75" s="346"/>
      <c r="NO75" s="346"/>
      <c r="NP75" s="346"/>
      <c r="NQ75" s="346"/>
      <c r="NR75" s="346"/>
      <c r="NS75" s="346"/>
      <c r="NT75" s="346"/>
      <c r="NU75" s="346"/>
      <c r="NV75" s="346"/>
      <c r="NW75" s="346"/>
      <c r="NX75" s="346"/>
      <c r="NY75" s="346"/>
      <c r="NZ75" s="346"/>
      <c r="OA75" s="346"/>
      <c r="OB75" s="346"/>
      <c r="OC75" s="346"/>
      <c r="OD75" s="346"/>
      <c r="OE75" s="346"/>
      <c r="OF75" s="346"/>
      <c r="OG75" s="346"/>
      <c r="OH75" s="346"/>
      <c r="OI75" s="346"/>
      <c r="OJ75" s="346"/>
      <c r="OK75" s="346"/>
      <c r="OL75" s="346"/>
      <c r="OM75" s="346"/>
      <c r="ON75" s="346"/>
      <c r="OO75" s="346"/>
      <c r="OP75" s="346"/>
      <c r="OQ75" s="346"/>
      <c r="OR75" s="346"/>
      <c r="OS75" s="346"/>
      <c r="OT75" s="346"/>
      <c r="OU75" s="346"/>
      <c r="OV75" s="346"/>
      <c r="OW75" s="346"/>
      <c r="OX75" s="346"/>
      <c r="OY75" s="346"/>
      <c r="OZ75" s="346"/>
      <c r="PA75" s="346"/>
      <c r="PB75" s="346"/>
      <c r="PC75" s="346"/>
      <c r="PD75" s="346"/>
      <c r="PE75" s="346"/>
      <c r="PF75" s="346"/>
      <c r="PG75" s="346"/>
      <c r="PH75" s="346"/>
      <c r="PI75" s="346"/>
      <c r="PJ75" s="346"/>
      <c r="PK75" s="346"/>
      <c r="PL75" s="346"/>
      <c r="PM75" s="346"/>
      <c r="PN75" s="346"/>
      <c r="PO75" s="346"/>
      <c r="PP75" s="346"/>
      <c r="PQ75" s="346"/>
      <c r="PR75" s="346"/>
      <c r="PS75" s="346"/>
      <c r="PT75" s="346"/>
      <c r="PU75" s="346"/>
      <c r="PV75" s="346"/>
      <c r="PW75" s="346"/>
      <c r="PX75" s="346"/>
      <c r="PY75" s="346"/>
      <c r="PZ75" s="346"/>
      <c r="QA75" s="346"/>
      <c r="QB75" s="346"/>
      <c r="QC75" s="346"/>
      <c r="QD75" s="346"/>
      <c r="QE75" s="346"/>
      <c r="QF75" s="346"/>
      <c r="QG75" s="346"/>
      <c r="QH75" s="346"/>
      <c r="QI75" s="346"/>
      <c r="QJ75" s="346"/>
      <c r="QK75" s="346"/>
      <c r="QL75" s="346"/>
      <c r="QM75" s="346"/>
      <c r="QN75" s="346"/>
      <c r="QO75" s="346"/>
      <c r="QP75" s="346"/>
      <c r="QQ75" s="346"/>
      <c r="QR75" s="346"/>
      <c r="QS75" s="346"/>
      <c r="QT75" s="346"/>
      <c r="QU75" s="346"/>
      <c r="QV75" s="346"/>
      <c r="QW75" s="346"/>
      <c r="QX75" s="346"/>
      <c r="QY75" s="346"/>
      <c r="QZ75" s="346"/>
      <c r="RA75" s="346"/>
      <c r="RB75" s="346"/>
      <c r="RC75" s="346"/>
      <c r="RD75" s="346"/>
      <c r="RE75" s="346"/>
      <c r="RF75" s="346"/>
      <c r="RG75" s="346"/>
      <c r="RH75" s="346"/>
      <c r="RI75" s="346"/>
      <c r="RJ75" s="346"/>
      <c r="RK75" s="346"/>
      <c r="RL75" s="346"/>
      <c r="RM75" s="346"/>
      <c r="RN75" s="346"/>
      <c r="RO75" s="346"/>
      <c r="RP75" s="346"/>
      <c r="RQ75" s="346"/>
      <c r="RR75" s="346"/>
      <c r="RS75" s="346"/>
      <c r="RT75" s="346"/>
      <c r="RU75" s="346"/>
      <c r="RV75" s="346"/>
      <c r="RW75" s="346"/>
      <c r="RX75" s="346"/>
      <c r="RY75" s="346"/>
      <c r="RZ75" s="346"/>
      <c r="SA75" s="346"/>
      <c r="SB75" s="346"/>
      <c r="SC75" s="346"/>
      <c r="SD75" s="346"/>
      <c r="SE75" s="346"/>
      <c r="SF75" s="346"/>
      <c r="SG75" s="346"/>
      <c r="SH75" s="346"/>
      <c r="SI75" s="346"/>
      <c r="SJ75" s="346"/>
      <c r="SK75" s="346"/>
      <c r="SL75" s="346"/>
      <c r="SM75" s="346"/>
      <c r="SN75" s="346"/>
      <c r="SO75" s="346"/>
      <c r="SP75" s="346"/>
      <c r="SQ75" s="346"/>
      <c r="SR75" s="346"/>
      <c r="SS75" s="346"/>
      <c r="ST75" s="346"/>
      <c r="SU75" s="346"/>
      <c r="SV75" s="346"/>
      <c r="SW75" s="346"/>
      <c r="SX75" s="346"/>
      <c r="SY75" s="346"/>
      <c r="SZ75" s="346"/>
      <c r="TA75" s="346"/>
      <c r="TB75" s="346"/>
      <c r="TC75" s="346"/>
      <c r="TD75" s="346"/>
      <c r="TE75" s="346"/>
      <c r="TF75" s="346"/>
      <c r="TG75" s="346"/>
      <c r="TH75" s="346"/>
      <c r="TI75" s="346"/>
      <c r="TJ75" s="346"/>
      <c r="TK75" s="346"/>
      <c r="TL75" s="346"/>
      <c r="TM75" s="346"/>
      <c r="TN75" s="346"/>
      <c r="TO75" s="346"/>
      <c r="TP75" s="346"/>
      <c r="TQ75" s="346"/>
      <c r="TR75" s="346"/>
      <c r="TS75" s="346"/>
      <c r="TT75" s="346"/>
      <c r="TU75" s="346"/>
      <c r="TV75" s="346"/>
      <c r="TW75" s="346"/>
      <c r="TX75" s="346"/>
      <c r="TY75" s="346"/>
      <c r="TZ75" s="346"/>
      <c r="UA75" s="346"/>
      <c r="UB75" s="346"/>
      <c r="UC75" s="346"/>
      <c r="UD75" s="346"/>
      <c r="UE75" s="346"/>
      <c r="UF75" s="346"/>
      <c r="UG75" s="346"/>
      <c r="UH75" s="346"/>
      <c r="UI75" s="346"/>
      <c r="UJ75" s="346"/>
      <c r="UK75" s="346"/>
      <c r="UL75" s="346"/>
      <c r="UM75" s="346"/>
      <c r="UN75" s="346"/>
      <c r="UO75" s="346"/>
      <c r="UP75" s="346"/>
      <c r="UQ75" s="346"/>
      <c r="UR75" s="346"/>
      <c r="US75" s="346"/>
      <c r="UT75" s="346"/>
      <c r="UU75" s="346"/>
      <c r="UV75" s="346"/>
      <c r="UW75" s="346"/>
      <c r="UX75" s="346"/>
      <c r="UY75" s="346"/>
      <c r="UZ75" s="346"/>
      <c r="VA75" s="346"/>
      <c r="VB75" s="346"/>
      <c r="VC75" s="346"/>
      <c r="VD75" s="346"/>
      <c r="VE75" s="346"/>
      <c r="VF75" s="346"/>
      <c r="VG75" s="346"/>
      <c r="VH75" s="346"/>
      <c r="VI75" s="346"/>
      <c r="VJ75" s="346"/>
      <c r="VK75" s="346"/>
      <c r="VL75" s="346"/>
      <c r="VM75" s="346"/>
      <c r="VN75" s="346"/>
      <c r="VO75" s="346"/>
      <c r="VP75" s="346"/>
      <c r="VQ75" s="346"/>
      <c r="VR75" s="346"/>
      <c r="VS75" s="346"/>
      <c r="VT75" s="346"/>
      <c r="VU75" s="346"/>
      <c r="VV75" s="346"/>
      <c r="VW75" s="346"/>
      <c r="VX75" s="346"/>
      <c r="VY75" s="346"/>
      <c r="VZ75" s="346"/>
      <c r="WA75" s="346"/>
      <c r="WB75" s="346"/>
      <c r="WC75" s="346"/>
      <c r="WD75" s="346"/>
      <c r="WE75" s="346"/>
      <c r="WF75" s="346"/>
      <c r="WG75" s="346"/>
      <c r="WH75" s="346"/>
      <c r="WI75" s="346"/>
      <c r="WJ75" s="346"/>
      <c r="WK75" s="346"/>
      <c r="WL75" s="346"/>
      <c r="WM75" s="346"/>
      <c r="WN75" s="346"/>
      <c r="WO75" s="346"/>
      <c r="WP75" s="346"/>
      <c r="WQ75" s="346"/>
      <c r="WR75" s="346"/>
      <c r="WS75" s="346"/>
      <c r="WT75" s="346"/>
      <c r="WU75" s="346"/>
      <c r="WV75" s="346"/>
      <c r="WW75" s="346"/>
      <c r="WX75" s="346"/>
      <c r="WY75" s="346"/>
      <c r="WZ75" s="346"/>
      <c r="XA75" s="346"/>
      <c r="XB75" s="346"/>
      <c r="XC75" s="346"/>
      <c r="XD75" s="346"/>
      <c r="XE75" s="346"/>
      <c r="XF75" s="346"/>
      <c r="XG75" s="346"/>
      <c r="XH75" s="346"/>
      <c r="XI75" s="346"/>
      <c r="XJ75" s="346"/>
      <c r="XK75" s="346"/>
      <c r="XL75" s="346"/>
      <c r="XM75" s="346"/>
      <c r="XN75" s="346"/>
      <c r="XO75" s="346"/>
      <c r="XP75" s="346"/>
      <c r="XQ75" s="346"/>
      <c r="XR75" s="346"/>
      <c r="XS75" s="346"/>
      <c r="XT75" s="346"/>
      <c r="XU75" s="346"/>
      <c r="XV75" s="346"/>
      <c r="XW75" s="346"/>
      <c r="XX75" s="346"/>
      <c r="XY75" s="346"/>
      <c r="XZ75" s="346"/>
      <c r="YA75" s="346"/>
      <c r="YB75" s="346"/>
      <c r="YC75" s="346"/>
      <c r="YD75" s="346"/>
      <c r="YE75" s="346"/>
      <c r="YF75" s="346"/>
      <c r="YG75" s="346"/>
      <c r="YH75" s="346"/>
      <c r="YI75" s="346"/>
      <c r="YJ75" s="346"/>
      <c r="YK75" s="346"/>
      <c r="YL75" s="346"/>
      <c r="YM75" s="346"/>
      <c r="YN75" s="346"/>
      <c r="YO75" s="346"/>
      <c r="YP75" s="346"/>
      <c r="YQ75" s="346"/>
      <c r="YR75" s="346"/>
      <c r="YS75" s="346"/>
      <c r="YT75" s="346"/>
      <c r="YU75" s="346"/>
      <c r="YV75" s="346"/>
      <c r="YW75" s="346"/>
      <c r="YX75" s="346"/>
    </row>
    <row r="76" spans="1:674" s="358" customFormat="1" x14ac:dyDescent="0.25">
      <c r="A76" s="360" t="s">
        <v>133</v>
      </c>
      <c r="B76" s="360" t="s">
        <v>134</v>
      </c>
      <c r="G76" s="360"/>
    </row>
    <row r="77" spans="1:674" s="358" customFormat="1" x14ac:dyDescent="0.25">
      <c r="A77" s="360" t="s">
        <v>128</v>
      </c>
      <c r="B77" s="360" t="s">
        <v>145</v>
      </c>
      <c r="G77" s="360"/>
    </row>
    <row r="78" spans="1:674" s="358" customFormat="1" x14ac:dyDescent="0.25">
      <c r="A78" s="360" t="s">
        <v>129</v>
      </c>
      <c r="B78" s="360" t="s">
        <v>135</v>
      </c>
      <c r="G78" s="360"/>
    </row>
    <row r="79" spans="1:674" s="358" customFormat="1" x14ac:dyDescent="0.25">
      <c r="A79" s="360" t="s">
        <v>130</v>
      </c>
      <c r="B79" s="360" t="s">
        <v>144</v>
      </c>
      <c r="G79" s="360"/>
    </row>
    <row r="80" spans="1:674" s="358" customFormat="1" x14ac:dyDescent="0.25">
      <c r="A80" s="360" t="s">
        <v>143</v>
      </c>
      <c r="B80" s="360"/>
      <c r="G80" s="360"/>
    </row>
    <row r="81" spans="1:2" s="358" customFormat="1" x14ac:dyDescent="0.25">
      <c r="A81" s="360" t="s">
        <v>309</v>
      </c>
      <c r="B81" s="360"/>
    </row>
    <row r="82" spans="1:2" s="358" customFormat="1" x14ac:dyDescent="0.25">
      <c r="A82" s="360" t="s">
        <v>332</v>
      </c>
    </row>
    <row r="83" spans="1:2" s="425" customFormat="1" x14ac:dyDescent="0.25">
      <c r="A83" s="424" t="s">
        <v>403</v>
      </c>
    </row>
    <row r="84" spans="1:2" s="425" customFormat="1" ht="13.5" customHeight="1" x14ac:dyDescent="0.25">
      <c r="A84" s="424" t="s">
        <v>404</v>
      </c>
    </row>
    <row r="85" spans="1:2" s="358" customFormat="1" x14ac:dyDescent="0.25">
      <c r="A85" s="361" t="s">
        <v>359</v>
      </c>
    </row>
    <row r="86" spans="1:2" s="358" customFormat="1" x14ac:dyDescent="0.25">
      <c r="A86" s="360" t="s">
        <v>371</v>
      </c>
    </row>
    <row r="87" spans="1:2" s="358" customFormat="1" x14ac:dyDescent="0.25">
      <c r="A87" s="360" t="s">
        <v>385</v>
      </c>
    </row>
    <row r="88" spans="1:2" x14ac:dyDescent="0.25">
      <c r="A88" s="418"/>
    </row>
  </sheetData>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93C2-A952-46C3-AEE0-2ABDDC872FC3}">
  <dimension ref="A1:AE63"/>
  <sheetViews>
    <sheetView zoomScaleNormal="100" workbookViewId="0">
      <pane ySplit="2" topLeftCell="A15" activePane="bottomLeft" state="frozenSplit"/>
      <selection sqref="A1:XFD1048576"/>
      <selection pane="bottomLeft" activeCell="AC12" sqref="AC12"/>
    </sheetView>
  </sheetViews>
  <sheetFormatPr defaultColWidth="12.54296875" defaultRowHeight="10" x14ac:dyDescent="0.2"/>
  <cols>
    <col min="1" max="1" width="41.453125" style="304" customWidth="1"/>
    <col min="2" max="10" width="10.7265625" style="304" hidden="1" customWidth="1"/>
    <col min="11" max="19" width="12.54296875" style="304" hidden="1" customWidth="1"/>
    <col min="20" max="22" width="0" style="304" hidden="1" customWidth="1"/>
    <col min="23" max="16384" width="12.54296875" style="304"/>
  </cols>
  <sheetData>
    <row r="1" spans="1:31" s="2" customFormat="1" ht="38.25" customHeight="1" x14ac:dyDescent="0.25">
      <c r="A1" s="10" t="s">
        <v>86</v>
      </c>
      <c r="C1" s="1"/>
      <c r="D1" s="1"/>
      <c r="L1" s="20" t="s">
        <v>333</v>
      </c>
      <c r="M1" s="20" t="s">
        <v>333</v>
      </c>
      <c r="N1" s="20" t="s">
        <v>333</v>
      </c>
      <c r="O1" s="20" t="s">
        <v>333</v>
      </c>
    </row>
    <row r="2" spans="1:31" ht="10.5" x14ac:dyDescent="0.25">
      <c r="A2" s="8"/>
      <c r="C2" s="298"/>
      <c r="D2" s="298"/>
      <c r="E2" s="298"/>
      <c r="F2" s="298"/>
      <c r="G2" s="298"/>
      <c r="H2" s="298"/>
      <c r="I2" s="298"/>
      <c r="J2" s="298"/>
      <c r="K2" s="298"/>
      <c r="L2" s="298"/>
      <c r="M2" s="298"/>
      <c r="N2" s="298"/>
      <c r="O2" s="298"/>
    </row>
    <row r="3" spans="1:31" s="298" customFormat="1" ht="10.5" x14ac:dyDescent="0.25">
      <c r="A3" s="308"/>
    </row>
    <row r="4" spans="1:31" s="313" customFormat="1" ht="26.15" customHeight="1" x14ac:dyDescent="0.35">
      <c r="A4" s="311" t="s">
        <v>87</v>
      </c>
      <c r="B4" s="317" t="s">
        <v>14</v>
      </c>
      <c r="C4" s="317" t="s">
        <v>15</v>
      </c>
      <c r="D4" s="317" t="s">
        <v>16</v>
      </c>
      <c r="E4" s="317" t="s">
        <v>17</v>
      </c>
      <c r="F4" s="317" t="s">
        <v>18</v>
      </c>
      <c r="G4" s="317" t="s">
        <v>19</v>
      </c>
      <c r="H4" s="317" t="s">
        <v>20</v>
      </c>
      <c r="I4" s="317" t="s">
        <v>21</v>
      </c>
      <c r="J4" s="317" t="s">
        <v>22</v>
      </c>
      <c r="K4" s="317" t="s">
        <v>23</v>
      </c>
      <c r="L4" s="317" t="s">
        <v>24</v>
      </c>
      <c r="M4" s="317" t="s">
        <v>39</v>
      </c>
      <c r="N4" s="317" t="s">
        <v>41</v>
      </c>
      <c r="O4" s="317" t="s">
        <v>43</v>
      </c>
      <c r="P4" s="317" t="s">
        <v>110</v>
      </c>
      <c r="Q4" s="317" t="s">
        <v>113</v>
      </c>
      <c r="R4" s="317" t="s">
        <v>118</v>
      </c>
      <c r="S4" s="317" t="s">
        <v>120</v>
      </c>
      <c r="T4" s="317" t="s">
        <v>136</v>
      </c>
      <c r="U4" s="317" t="s">
        <v>296</v>
      </c>
      <c r="V4" s="317" t="s">
        <v>315</v>
      </c>
      <c r="W4" s="317" t="s">
        <v>319</v>
      </c>
      <c r="X4" s="317" t="s">
        <v>321</v>
      </c>
      <c r="Y4" s="317" t="s">
        <v>337</v>
      </c>
      <c r="Z4" s="317" t="s">
        <v>343</v>
      </c>
      <c r="AA4" s="317" t="s">
        <v>364</v>
      </c>
      <c r="AB4" s="317" t="s">
        <v>368</v>
      </c>
      <c r="AC4" s="317" t="s">
        <v>373</v>
      </c>
      <c r="AD4" s="317" t="s">
        <v>378</v>
      </c>
      <c r="AE4" s="317" t="s">
        <v>400</v>
      </c>
    </row>
    <row r="5" spans="1:31" s="68" customFormat="1" ht="10.5" x14ac:dyDescent="0.25">
      <c r="A5" s="302" t="s">
        <v>88</v>
      </c>
      <c r="B5" s="66">
        <v>364</v>
      </c>
      <c r="C5" s="67">
        <v>362</v>
      </c>
      <c r="D5" s="290">
        <v>355</v>
      </c>
      <c r="E5" s="67">
        <v>356</v>
      </c>
      <c r="F5" s="66">
        <v>358</v>
      </c>
      <c r="G5" s="67">
        <v>357</v>
      </c>
      <c r="H5" s="290">
        <v>352</v>
      </c>
      <c r="I5" s="67">
        <v>350</v>
      </c>
      <c r="J5" s="66">
        <v>349</v>
      </c>
      <c r="K5" s="67">
        <v>349</v>
      </c>
      <c r="L5" s="290">
        <v>327</v>
      </c>
      <c r="M5" s="67">
        <v>321</v>
      </c>
      <c r="N5" s="66">
        <v>320</v>
      </c>
      <c r="O5" s="67">
        <v>317</v>
      </c>
      <c r="P5" s="290">
        <v>318</v>
      </c>
      <c r="Q5" s="67">
        <v>303</v>
      </c>
      <c r="R5" s="67">
        <v>301</v>
      </c>
      <c r="S5" s="67">
        <v>298</v>
      </c>
      <c r="T5" s="290">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row>
    <row r="6" spans="1:31" s="295" customFormat="1" ht="10.5" customHeight="1" x14ac:dyDescent="0.35">
      <c r="A6" s="284" t="s">
        <v>9</v>
      </c>
      <c r="B6" s="69">
        <v>113</v>
      </c>
      <c r="C6" s="69">
        <v>113</v>
      </c>
      <c r="D6" s="297">
        <v>113</v>
      </c>
      <c r="E6" s="69">
        <v>113</v>
      </c>
      <c r="F6" s="69">
        <v>113</v>
      </c>
      <c r="G6" s="69">
        <v>113</v>
      </c>
      <c r="H6" s="297">
        <v>108</v>
      </c>
      <c r="I6" s="69">
        <v>108</v>
      </c>
      <c r="J6" s="69">
        <v>108</v>
      </c>
      <c r="K6" s="69">
        <v>108</v>
      </c>
      <c r="L6" s="297">
        <v>94</v>
      </c>
      <c r="M6" s="69">
        <v>94</v>
      </c>
      <c r="N6" s="69">
        <v>93</v>
      </c>
      <c r="O6" s="69">
        <v>93</v>
      </c>
      <c r="P6" s="297">
        <v>93</v>
      </c>
      <c r="Q6" s="69">
        <v>92</v>
      </c>
      <c r="R6" s="69">
        <v>80</v>
      </c>
      <c r="S6" s="69">
        <v>80</v>
      </c>
      <c r="T6" s="297">
        <v>80</v>
      </c>
      <c r="U6" s="69">
        <v>79</v>
      </c>
      <c r="V6" s="69">
        <v>79</v>
      </c>
      <c r="W6" s="69">
        <v>79</v>
      </c>
      <c r="X6" s="69">
        <v>75</v>
      </c>
      <c r="Y6" s="69">
        <v>75</v>
      </c>
      <c r="Z6" s="69">
        <v>71</v>
      </c>
      <c r="AA6" s="69">
        <v>71</v>
      </c>
      <c r="AB6" s="69">
        <v>71</v>
      </c>
      <c r="AC6" s="69">
        <v>71</v>
      </c>
      <c r="AD6" s="69">
        <v>66</v>
      </c>
      <c r="AE6" s="69">
        <v>68</v>
      </c>
    </row>
    <row r="7" spans="1:31" s="295" customFormat="1" ht="10.5" customHeight="1" x14ac:dyDescent="0.35">
      <c r="A7" s="286" t="s">
        <v>11</v>
      </c>
      <c r="B7" s="321">
        <v>51</v>
      </c>
      <c r="C7" s="321">
        <v>51</v>
      </c>
      <c r="D7" s="291">
        <v>51</v>
      </c>
      <c r="E7" s="321">
        <v>51</v>
      </c>
      <c r="F7" s="321">
        <v>52</v>
      </c>
      <c r="G7" s="321">
        <v>52</v>
      </c>
      <c r="H7" s="291">
        <v>52</v>
      </c>
      <c r="I7" s="321">
        <v>52</v>
      </c>
      <c r="J7" s="321">
        <v>52</v>
      </c>
      <c r="K7" s="321">
        <v>54</v>
      </c>
      <c r="L7" s="291">
        <v>54</v>
      </c>
      <c r="M7" s="321">
        <v>53</v>
      </c>
      <c r="N7" s="321">
        <v>53</v>
      </c>
      <c r="O7" s="321">
        <v>52</v>
      </c>
      <c r="P7" s="291">
        <v>52</v>
      </c>
      <c r="Q7" s="321">
        <v>47</v>
      </c>
      <c r="R7" s="321">
        <v>52</v>
      </c>
      <c r="S7" s="321">
        <v>50</v>
      </c>
      <c r="T7" s="291">
        <v>50</v>
      </c>
      <c r="U7" s="321">
        <v>50</v>
      </c>
      <c r="V7" s="321">
        <v>50</v>
      </c>
      <c r="W7" s="321">
        <v>47</v>
      </c>
      <c r="X7" s="321">
        <v>48</v>
      </c>
      <c r="Y7" s="321">
        <v>48</v>
      </c>
      <c r="Z7" s="321">
        <v>48</v>
      </c>
      <c r="AA7" s="321">
        <v>48</v>
      </c>
      <c r="AB7" s="321">
        <v>48</v>
      </c>
      <c r="AC7" s="321">
        <v>48</v>
      </c>
      <c r="AD7" s="321">
        <v>48</v>
      </c>
      <c r="AE7" s="321">
        <v>48</v>
      </c>
    </row>
    <row r="8" spans="1:31" s="295" customFormat="1" ht="10.5" customHeight="1" x14ac:dyDescent="0.35">
      <c r="A8" s="286" t="s">
        <v>3</v>
      </c>
      <c r="B8" s="321">
        <v>38</v>
      </c>
      <c r="C8" s="321">
        <v>38</v>
      </c>
      <c r="D8" s="291">
        <v>37</v>
      </c>
      <c r="E8" s="321">
        <v>38</v>
      </c>
      <c r="F8" s="321">
        <v>39</v>
      </c>
      <c r="G8" s="321">
        <v>39</v>
      </c>
      <c r="H8" s="291">
        <v>39</v>
      </c>
      <c r="I8" s="321">
        <v>39</v>
      </c>
      <c r="J8" s="321">
        <v>38</v>
      </c>
      <c r="K8" s="321">
        <v>38</v>
      </c>
      <c r="L8" s="291">
        <v>38</v>
      </c>
      <c r="M8" s="321">
        <v>38</v>
      </c>
      <c r="N8" s="321">
        <v>38</v>
      </c>
      <c r="O8" s="321">
        <v>38</v>
      </c>
      <c r="P8" s="291">
        <v>38</v>
      </c>
      <c r="Q8" s="321">
        <v>36</v>
      </c>
      <c r="R8" s="321">
        <v>35</v>
      </c>
      <c r="S8" s="321">
        <v>36</v>
      </c>
      <c r="T8" s="291">
        <v>36</v>
      </c>
      <c r="U8" s="321">
        <v>36</v>
      </c>
      <c r="V8" s="321">
        <v>36</v>
      </c>
      <c r="W8" s="321">
        <v>36</v>
      </c>
      <c r="X8" s="321">
        <v>36</v>
      </c>
      <c r="Y8" s="321">
        <v>36</v>
      </c>
      <c r="Z8" s="321">
        <v>35</v>
      </c>
      <c r="AA8" s="321">
        <v>35</v>
      </c>
      <c r="AB8" s="321">
        <v>35</v>
      </c>
      <c r="AC8" s="321">
        <v>34</v>
      </c>
      <c r="AD8" s="321">
        <v>34</v>
      </c>
      <c r="AE8" s="321">
        <v>34</v>
      </c>
    </row>
    <row r="9" spans="1:31" s="295" customFormat="1" ht="10.5" customHeight="1" x14ac:dyDescent="0.35">
      <c r="A9" s="286" t="s">
        <v>4</v>
      </c>
      <c r="B9" s="321">
        <v>64</v>
      </c>
      <c r="C9" s="321">
        <v>63</v>
      </c>
      <c r="D9" s="291">
        <v>60</v>
      </c>
      <c r="E9" s="321">
        <v>60</v>
      </c>
      <c r="F9" s="321">
        <v>60</v>
      </c>
      <c r="G9" s="321">
        <v>59</v>
      </c>
      <c r="H9" s="291">
        <v>59</v>
      </c>
      <c r="I9" s="321">
        <v>58</v>
      </c>
      <c r="J9" s="321">
        <v>58</v>
      </c>
      <c r="K9" s="321">
        <v>57</v>
      </c>
      <c r="L9" s="291">
        <v>57</v>
      </c>
      <c r="M9" s="321">
        <v>55</v>
      </c>
      <c r="N9" s="321">
        <v>55</v>
      </c>
      <c r="O9" s="321">
        <v>53</v>
      </c>
      <c r="P9" s="291">
        <v>53</v>
      </c>
      <c r="Q9" s="321">
        <v>47</v>
      </c>
      <c r="R9" s="321">
        <v>53</v>
      </c>
      <c r="S9" s="321">
        <v>51</v>
      </c>
      <c r="T9" s="291">
        <v>51</v>
      </c>
      <c r="U9" s="321">
        <v>47</v>
      </c>
      <c r="V9" s="321">
        <v>47</v>
      </c>
      <c r="W9" s="321">
        <v>47</v>
      </c>
      <c r="X9" s="321">
        <v>47</v>
      </c>
      <c r="Y9" s="321">
        <v>47</v>
      </c>
      <c r="Z9" s="321">
        <v>47</v>
      </c>
      <c r="AA9" s="321">
        <v>47</v>
      </c>
      <c r="AB9" s="321">
        <v>47</v>
      </c>
      <c r="AC9" s="321">
        <v>47</v>
      </c>
      <c r="AD9" s="321">
        <v>45</v>
      </c>
      <c r="AE9" s="321">
        <v>43</v>
      </c>
    </row>
    <row r="10" spans="1:31" s="295" customFormat="1" ht="10.5" customHeight="1" x14ac:dyDescent="0.35">
      <c r="A10" s="286" t="s">
        <v>13</v>
      </c>
      <c r="B10" s="321">
        <v>46</v>
      </c>
      <c r="C10" s="321">
        <v>45</v>
      </c>
      <c r="D10" s="291">
        <v>45</v>
      </c>
      <c r="E10" s="321">
        <v>45</v>
      </c>
      <c r="F10" s="321">
        <v>45</v>
      </c>
      <c r="G10" s="321">
        <v>45</v>
      </c>
      <c r="H10" s="291">
        <v>45</v>
      </c>
      <c r="I10" s="321">
        <v>44</v>
      </c>
      <c r="J10" s="321">
        <v>44</v>
      </c>
      <c r="K10" s="321">
        <v>43</v>
      </c>
      <c r="L10" s="291">
        <v>38</v>
      </c>
      <c r="M10" s="321">
        <v>35</v>
      </c>
      <c r="N10" s="321">
        <v>35</v>
      </c>
      <c r="O10" s="321">
        <v>35</v>
      </c>
      <c r="P10" s="291">
        <v>35</v>
      </c>
      <c r="Q10" s="321">
        <v>34</v>
      </c>
      <c r="R10" s="321">
        <v>34</v>
      </c>
      <c r="S10" s="321">
        <v>34</v>
      </c>
      <c r="T10" s="291">
        <v>34</v>
      </c>
      <c r="U10" s="321">
        <v>34</v>
      </c>
      <c r="V10" s="321">
        <v>34</v>
      </c>
      <c r="W10" s="321">
        <v>34</v>
      </c>
      <c r="X10" s="321">
        <v>33</v>
      </c>
      <c r="Y10" s="321">
        <v>33</v>
      </c>
      <c r="Z10" s="321">
        <v>33</v>
      </c>
      <c r="AA10" s="321">
        <v>33</v>
      </c>
      <c r="AB10" s="321">
        <v>33</v>
      </c>
      <c r="AC10" s="321">
        <v>33</v>
      </c>
      <c r="AD10" s="321">
        <v>33</v>
      </c>
      <c r="AE10" s="321">
        <v>33</v>
      </c>
    </row>
    <row r="11" spans="1:31" s="303" customFormat="1" ht="10.5" customHeight="1" x14ac:dyDescent="0.2">
      <c r="A11" s="286" t="s">
        <v>361</v>
      </c>
      <c r="B11" s="321">
        <v>34</v>
      </c>
      <c r="C11" s="321">
        <v>34</v>
      </c>
      <c r="D11" s="291">
        <v>31</v>
      </c>
      <c r="E11" s="321">
        <v>31</v>
      </c>
      <c r="F11" s="321">
        <v>31</v>
      </c>
      <c r="G11" s="321">
        <v>31</v>
      </c>
      <c r="H11" s="291">
        <v>31</v>
      </c>
      <c r="I11" s="321">
        <v>31</v>
      </c>
      <c r="J11" s="321">
        <v>31</v>
      </c>
      <c r="K11" s="321">
        <v>31</v>
      </c>
      <c r="L11" s="291">
        <v>28</v>
      </c>
      <c r="M11" s="321">
        <v>28</v>
      </c>
      <c r="N11" s="321">
        <v>28</v>
      </c>
      <c r="O11" s="321">
        <v>28</v>
      </c>
      <c r="P11" s="291">
        <v>28</v>
      </c>
      <c r="Q11" s="321">
        <v>28</v>
      </c>
      <c r="R11" s="321">
        <v>28</v>
      </c>
      <c r="S11" s="321">
        <v>28</v>
      </c>
      <c r="T11" s="291">
        <v>28</v>
      </c>
      <c r="U11" s="321">
        <v>28</v>
      </c>
      <c r="V11" s="321">
        <v>28</v>
      </c>
      <c r="W11" s="321">
        <v>28</v>
      </c>
      <c r="X11" s="321">
        <v>28</v>
      </c>
      <c r="Y11" s="321">
        <v>28</v>
      </c>
      <c r="Z11" s="334"/>
      <c r="AA11" s="334"/>
      <c r="AB11" s="334"/>
      <c r="AC11" s="334"/>
      <c r="AD11" s="334"/>
      <c r="AE11" s="334"/>
    </row>
    <row r="12" spans="1:31" s="70" customFormat="1" ht="10.5" customHeight="1" x14ac:dyDescent="0.2">
      <c r="A12" s="288" t="s">
        <v>6</v>
      </c>
      <c r="B12" s="293">
        <v>18</v>
      </c>
      <c r="C12" s="293">
        <v>18</v>
      </c>
      <c r="D12" s="292">
        <v>18</v>
      </c>
      <c r="E12" s="293">
        <v>18</v>
      </c>
      <c r="F12" s="293">
        <v>18</v>
      </c>
      <c r="G12" s="293">
        <v>18</v>
      </c>
      <c r="H12" s="292">
        <v>18</v>
      </c>
      <c r="I12" s="293">
        <v>18</v>
      </c>
      <c r="J12" s="293">
        <v>18</v>
      </c>
      <c r="K12" s="293">
        <v>18</v>
      </c>
      <c r="L12" s="292">
        <v>18</v>
      </c>
      <c r="M12" s="293">
        <v>18</v>
      </c>
      <c r="N12" s="293">
        <v>18</v>
      </c>
      <c r="O12" s="293">
        <v>18</v>
      </c>
      <c r="P12" s="292">
        <v>19</v>
      </c>
      <c r="Q12" s="293">
        <v>19</v>
      </c>
      <c r="R12" s="293">
        <v>19</v>
      </c>
      <c r="S12" s="293">
        <v>19</v>
      </c>
      <c r="T12" s="292">
        <v>19</v>
      </c>
      <c r="U12" s="293">
        <v>19</v>
      </c>
      <c r="V12" s="293">
        <v>19</v>
      </c>
      <c r="W12" s="293">
        <v>19</v>
      </c>
      <c r="X12" s="293">
        <v>22</v>
      </c>
      <c r="Y12" s="293">
        <v>22</v>
      </c>
      <c r="Z12" s="293">
        <v>22</v>
      </c>
      <c r="AA12" s="293">
        <v>22</v>
      </c>
      <c r="AB12" s="293">
        <v>22</v>
      </c>
      <c r="AC12" s="293">
        <v>21</v>
      </c>
      <c r="AD12" s="293">
        <v>21</v>
      </c>
      <c r="AE12" s="293">
        <v>21</v>
      </c>
    </row>
    <row r="13" spans="1:31" s="70" customFormat="1" ht="10.5" customHeight="1" x14ac:dyDescent="0.2">
      <c r="A13" s="161" t="s">
        <v>360</v>
      </c>
      <c r="B13" s="334"/>
      <c r="C13" s="334"/>
      <c r="D13" s="334"/>
      <c r="E13" s="334"/>
      <c r="F13" s="334"/>
      <c r="G13" s="334"/>
      <c r="H13" s="334"/>
      <c r="I13" s="334"/>
      <c r="J13" s="334"/>
      <c r="K13" s="334"/>
      <c r="L13" s="334"/>
      <c r="M13" s="334"/>
      <c r="N13" s="334"/>
      <c r="O13" s="334"/>
      <c r="P13" s="334"/>
      <c r="Q13" s="334"/>
      <c r="R13" s="335">
        <v>203</v>
      </c>
      <c r="S13" s="335">
        <v>203</v>
      </c>
      <c r="T13" s="291">
        <v>203</v>
      </c>
      <c r="U13" s="321">
        <v>203</v>
      </c>
      <c r="V13" s="321">
        <v>200</v>
      </c>
      <c r="W13" s="321">
        <v>190</v>
      </c>
      <c r="X13" s="321">
        <v>190</v>
      </c>
      <c r="Y13" s="321">
        <v>180</v>
      </c>
      <c r="Z13" s="321">
        <v>186</v>
      </c>
      <c r="AA13" s="321">
        <v>177</v>
      </c>
      <c r="AB13" s="321">
        <v>180</v>
      </c>
      <c r="AC13" s="321">
        <v>180</v>
      </c>
      <c r="AD13" s="321">
        <v>177</v>
      </c>
      <c r="AE13" s="321">
        <v>173</v>
      </c>
    </row>
    <row r="14" spans="1:31" s="70" customFormat="1" ht="10.5" customHeight="1" x14ac:dyDescent="0.2">
      <c r="A14" s="161" t="s">
        <v>334</v>
      </c>
      <c r="B14" s="334"/>
      <c r="C14" s="334"/>
      <c r="D14" s="334"/>
      <c r="E14" s="334"/>
      <c r="F14" s="334"/>
      <c r="G14" s="334"/>
      <c r="H14" s="334"/>
      <c r="I14" s="334"/>
      <c r="J14" s="334"/>
      <c r="K14" s="334"/>
      <c r="L14" s="334"/>
      <c r="M14" s="334"/>
      <c r="N14" s="334"/>
      <c r="O14" s="334"/>
      <c r="P14" s="334"/>
      <c r="Q14" s="334"/>
      <c r="R14" s="335"/>
      <c r="S14" s="335"/>
      <c r="T14" s="291">
        <v>19</v>
      </c>
      <c r="U14" s="321">
        <v>19</v>
      </c>
      <c r="V14" s="321">
        <v>19</v>
      </c>
      <c r="W14" s="321">
        <v>19</v>
      </c>
      <c r="X14" s="334"/>
      <c r="Y14" s="334"/>
      <c r="Z14" s="334"/>
      <c r="AA14" s="334"/>
      <c r="AB14" s="334"/>
      <c r="AC14" s="334"/>
      <c r="AD14" s="334"/>
      <c r="AE14" s="334"/>
    </row>
    <row r="15" spans="1:31" s="70" customFormat="1" ht="10.5" customHeight="1" x14ac:dyDescent="0.2">
      <c r="A15" s="161" t="s">
        <v>335</v>
      </c>
      <c r="B15" s="334"/>
      <c r="C15" s="334"/>
      <c r="D15" s="334"/>
      <c r="E15" s="334"/>
      <c r="F15" s="334"/>
      <c r="G15" s="334"/>
      <c r="H15" s="334"/>
      <c r="I15" s="334"/>
      <c r="J15" s="334"/>
      <c r="K15" s="334"/>
      <c r="L15" s="334"/>
      <c r="M15" s="334"/>
      <c r="N15" s="334"/>
      <c r="O15" s="334"/>
      <c r="P15" s="334"/>
      <c r="Q15" s="334"/>
      <c r="R15" s="335"/>
      <c r="S15" s="335"/>
      <c r="T15" s="291">
        <v>10</v>
      </c>
      <c r="U15" s="321">
        <v>10</v>
      </c>
      <c r="V15" s="321">
        <v>10</v>
      </c>
      <c r="W15" s="321">
        <v>9</v>
      </c>
      <c r="X15" s="334"/>
      <c r="Y15" s="334"/>
      <c r="Z15" s="334"/>
      <c r="AA15" s="334"/>
      <c r="AB15" s="334"/>
      <c r="AC15" s="334"/>
      <c r="AD15" s="334"/>
      <c r="AE15" s="334"/>
    </row>
    <row r="16" spans="1:31" s="70" customFormat="1" ht="10.5" customHeight="1" x14ac:dyDescent="0.2">
      <c r="A16" s="296" t="s">
        <v>342</v>
      </c>
      <c r="B16" s="296"/>
      <c r="C16" s="296"/>
      <c r="D16" s="296"/>
      <c r="E16" s="296"/>
      <c r="F16" s="296"/>
      <c r="G16" s="296"/>
      <c r="H16" s="296"/>
      <c r="I16" s="296"/>
      <c r="J16" s="296"/>
      <c r="K16" s="296"/>
      <c r="L16" s="296"/>
      <c r="M16" s="296"/>
      <c r="N16" s="296"/>
      <c r="O16" s="296"/>
      <c r="P16" s="296"/>
      <c r="Q16" s="296"/>
      <c r="R16" s="296"/>
      <c r="S16" s="296"/>
      <c r="T16" s="290"/>
      <c r="U16" s="67"/>
      <c r="V16" s="67"/>
      <c r="W16" s="67"/>
      <c r="X16" s="67"/>
      <c r="Y16" s="67">
        <v>12</v>
      </c>
      <c r="Z16" s="67">
        <v>12</v>
      </c>
      <c r="AA16" s="67">
        <v>11</v>
      </c>
      <c r="AB16" s="67">
        <v>4</v>
      </c>
      <c r="AC16" s="67">
        <v>4</v>
      </c>
      <c r="AD16" s="67">
        <v>4</v>
      </c>
      <c r="AE16" s="334"/>
    </row>
    <row r="17" spans="1:31" s="70" customFormat="1" ht="10.5" customHeight="1" x14ac:dyDescent="0.2">
      <c r="A17" s="161"/>
      <c r="B17" s="321"/>
      <c r="C17" s="321"/>
      <c r="D17" s="321"/>
      <c r="E17" s="321"/>
      <c r="F17" s="321"/>
      <c r="G17" s="321"/>
      <c r="H17" s="321"/>
      <c r="I17" s="321"/>
      <c r="J17" s="321"/>
      <c r="K17" s="321"/>
      <c r="L17" s="321"/>
      <c r="M17" s="321"/>
      <c r="N17" s="321"/>
      <c r="O17" s="321"/>
      <c r="P17" s="321"/>
      <c r="Q17" s="321"/>
      <c r="R17" s="321"/>
      <c r="S17" s="321"/>
      <c r="T17" s="321"/>
      <c r="U17" s="321"/>
      <c r="V17" s="321"/>
      <c r="W17" s="321"/>
      <c r="X17" s="321"/>
    </row>
    <row r="18" spans="1:31" s="70" customFormat="1" ht="10.5" customHeight="1" x14ac:dyDescent="0.2">
      <c r="A18" s="161"/>
      <c r="B18" s="321"/>
      <c r="C18" s="321"/>
      <c r="D18" s="321"/>
      <c r="E18" s="321"/>
      <c r="F18" s="321"/>
      <c r="G18" s="321"/>
      <c r="H18" s="321"/>
      <c r="I18" s="321"/>
      <c r="J18" s="321"/>
      <c r="K18" s="321"/>
      <c r="L18" s="321"/>
      <c r="M18" s="321"/>
      <c r="N18" s="321"/>
      <c r="O18" s="321"/>
      <c r="P18" s="321"/>
      <c r="Q18" s="321"/>
      <c r="R18" s="321"/>
      <c r="S18" s="321"/>
      <c r="T18" s="321"/>
      <c r="U18" s="321"/>
      <c r="V18" s="321"/>
      <c r="W18" s="321"/>
      <c r="X18" s="321"/>
    </row>
    <row r="19" spans="1:31" s="313" customFormat="1" ht="25.5" customHeight="1" x14ac:dyDescent="0.35">
      <c r="A19" s="312" t="s">
        <v>89</v>
      </c>
      <c r="B19" s="41" t="s">
        <v>14</v>
      </c>
      <c r="C19" s="41" t="s">
        <v>15</v>
      </c>
      <c r="D19" s="41" t="s">
        <v>16</v>
      </c>
      <c r="E19" s="41" t="s">
        <v>17</v>
      </c>
      <c r="F19" s="41" t="s">
        <v>18</v>
      </c>
      <c r="G19" s="41" t="s">
        <v>19</v>
      </c>
      <c r="H19" s="41" t="s">
        <v>20</v>
      </c>
      <c r="I19" s="41" t="s">
        <v>21</v>
      </c>
      <c r="J19" s="41" t="s">
        <v>22</v>
      </c>
      <c r="K19" s="41" t="s">
        <v>23</v>
      </c>
      <c r="L19" s="283" t="s">
        <v>24</v>
      </c>
      <c r="M19" s="41" t="s">
        <v>39</v>
      </c>
      <c r="N19" s="317" t="s">
        <v>41</v>
      </c>
      <c r="O19" s="317" t="s">
        <v>43</v>
      </c>
      <c r="P19" s="317" t="s">
        <v>110</v>
      </c>
      <c r="Q19" s="317" t="s">
        <v>113</v>
      </c>
      <c r="R19" s="317" t="s">
        <v>118</v>
      </c>
      <c r="S19" s="317" t="s">
        <v>120</v>
      </c>
      <c r="T19" s="317" t="s">
        <v>136</v>
      </c>
      <c r="U19" s="317" t="s">
        <v>296</v>
      </c>
      <c r="V19" s="317" t="s">
        <v>315</v>
      </c>
      <c r="W19" s="317" t="s">
        <v>319</v>
      </c>
      <c r="X19" s="317" t="s">
        <v>321</v>
      </c>
      <c r="Y19" s="317" t="s">
        <v>337</v>
      </c>
      <c r="Z19" s="317" t="s">
        <v>343</v>
      </c>
      <c r="AA19" s="317" t="s">
        <v>364</v>
      </c>
      <c r="AB19" s="317" t="s">
        <v>368</v>
      </c>
      <c r="AC19" s="313" t="s">
        <v>373</v>
      </c>
      <c r="AD19" s="313" t="s">
        <v>378</v>
      </c>
      <c r="AE19" s="313" t="s">
        <v>400</v>
      </c>
    </row>
    <row r="20" spans="1:31" s="310" customFormat="1" ht="10.5" x14ac:dyDescent="0.25">
      <c r="A20" s="309" t="s">
        <v>88</v>
      </c>
      <c r="B20" s="314"/>
      <c r="C20" s="314"/>
      <c r="D20" s="314"/>
      <c r="E20" s="314"/>
      <c r="F20" s="314"/>
      <c r="G20" s="314"/>
      <c r="H20" s="314"/>
      <c r="I20" s="314"/>
      <c r="J20" s="314"/>
      <c r="K20" s="314"/>
      <c r="M20" s="314"/>
      <c r="N20" s="314"/>
      <c r="O20" s="314"/>
      <c r="P20" s="314"/>
      <c r="Q20" s="314"/>
      <c r="R20" s="314"/>
      <c r="S20" s="314"/>
      <c r="T20" s="314"/>
      <c r="U20" s="314"/>
      <c r="V20" s="314"/>
      <c r="W20" s="314"/>
      <c r="X20" s="314"/>
      <c r="Y20" s="314"/>
    </row>
    <row r="21" spans="1:31" x14ac:dyDescent="0.2">
      <c r="A21" s="284" t="s">
        <v>9</v>
      </c>
      <c r="B21" s="285">
        <v>2970</v>
      </c>
      <c r="C21" s="285">
        <v>2948</v>
      </c>
      <c r="D21" s="285">
        <v>2885</v>
      </c>
      <c r="E21" s="285">
        <v>2873</v>
      </c>
      <c r="F21" s="285">
        <v>2862</v>
      </c>
      <c r="G21" s="285">
        <v>2838</v>
      </c>
      <c r="H21" s="285">
        <v>2789</v>
      </c>
      <c r="I21" s="285">
        <v>2747</v>
      </c>
      <c r="J21" s="285">
        <v>2746</v>
      </c>
      <c r="K21" s="285">
        <v>2740</v>
      </c>
      <c r="L21" s="285">
        <v>2690</v>
      </c>
      <c r="M21" s="285">
        <v>2664</v>
      </c>
      <c r="N21" s="285">
        <v>2659</v>
      </c>
      <c r="O21" s="285">
        <v>2667</v>
      </c>
      <c r="P21" s="285">
        <v>2659</v>
      </c>
      <c r="Q21" s="285">
        <v>2646</v>
      </c>
      <c r="R21" s="285">
        <v>2633</v>
      </c>
      <c r="S21" s="285">
        <v>2624</v>
      </c>
      <c r="T21" s="285">
        <v>2591</v>
      </c>
      <c r="U21" s="285">
        <v>2541</v>
      </c>
      <c r="V21" s="285">
        <v>2510</v>
      </c>
      <c r="W21" s="285">
        <v>2518</v>
      </c>
      <c r="X21" s="285">
        <v>2510</v>
      </c>
      <c r="Y21" s="285">
        <v>2460</v>
      </c>
      <c r="Z21" s="285">
        <v>2446</v>
      </c>
      <c r="AA21" s="285">
        <v>2417</v>
      </c>
      <c r="AB21" s="285">
        <v>2418</v>
      </c>
      <c r="AC21" s="304">
        <v>2436</v>
      </c>
      <c r="AD21" s="304">
        <v>2438</v>
      </c>
      <c r="AE21" s="304">
        <v>2572</v>
      </c>
    </row>
    <row r="22" spans="1:31" x14ac:dyDescent="0.2">
      <c r="A22" s="286" t="s">
        <v>11</v>
      </c>
      <c r="B22" s="287">
        <v>830</v>
      </c>
      <c r="C22" s="287">
        <v>840</v>
      </c>
      <c r="D22" s="287">
        <v>855</v>
      </c>
      <c r="E22" s="287">
        <v>851</v>
      </c>
      <c r="F22" s="287">
        <v>848</v>
      </c>
      <c r="G22" s="287">
        <v>848</v>
      </c>
      <c r="H22" s="287">
        <v>865</v>
      </c>
      <c r="I22" s="287">
        <v>858</v>
      </c>
      <c r="J22" s="287">
        <v>855</v>
      </c>
      <c r="K22" s="287">
        <v>864</v>
      </c>
      <c r="L22" s="287">
        <v>893</v>
      </c>
      <c r="M22" s="287">
        <v>878</v>
      </c>
      <c r="N22" s="287">
        <v>876</v>
      </c>
      <c r="O22" s="287">
        <v>878</v>
      </c>
      <c r="P22" s="287">
        <v>903</v>
      </c>
      <c r="Q22" s="287">
        <v>883</v>
      </c>
      <c r="R22" s="287">
        <v>877</v>
      </c>
      <c r="S22" s="287">
        <v>867</v>
      </c>
      <c r="T22" s="287">
        <v>877</v>
      </c>
      <c r="U22" s="287">
        <v>879</v>
      </c>
      <c r="V22" s="287">
        <v>870</v>
      </c>
      <c r="W22" s="287">
        <v>869</v>
      </c>
      <c r="X22" s="287">
        <v>877</v>
      </c>
      <c r="Y22" s="287">
        <v>860</v>
      </c>
      <c r="Z22" s="287">
        <v>871</v>
      </c>
      <c r="AA22" s="287">
        <v>923</v>
      </c>
      <c r="AB22" s="287">
        <v>949</v>
      </c>
      <c r="AC22" s="304">
        <v>942</v>
      </c>
      <c r="AD22" s="304">
        <v>951</v>
      </c>
      <c r="AE22" s="304">
        <v>950</v>
      </c>
    </row>
    <row r="23" spans="1:31" x14ac:dyDescent="0.2">
      <c r="A23" s="286" t="s">
        <v>3</v>
      </c>
      <c r="B23" s="287">
        <v>440</v>
      </c>
      <c r="C23" s="287">
        <v>447</v>
      </c>
      <c r="D23" s="287">
        <v>444</v>
      </c>
      <c r="E23" s="287">
        <v>449</v>
      </c>
      <c r="F23" s="287">
        <v>458</v>
      </c>
      <c r="G23" s="287">
        <v>461</v>
      </c>
      <c r="H23" s="287">
        <v>459</v>
      </c>
      <c r="I23" s="287">
        <v>464</v>
      </c>
      <c r="J23" s="287">
        <v>467</v>
      </c>
      <c r="K23" s="287">
        <v>459</v>
      </c>
      <c r="L23" s="287">
        <v>455</v>
      </c>
      <c r="M23" s="287">
        <v>449</v>
      </c>
      <c r="N23" s="287">
        <v>446</v>
      </c>
      <c r="O23" s="287">
        <v>449</v>
      </c>
      <c r="P23" s="287">
        <v>450</v>
      </c>
      <c r="Q23" s="287">
        <v>443</v>
      </c>
      <c r="R23" s="287">
        <v>444</v>
      </c>
      <c r="S23" s="287">
        <v>443</v>
      </c>
      <c r="T23" s="287">
        <v>444</v>
      </c>
      <c r="U23" s="287">
        <v>449</v>
      </c>
      <c r="V23" s="287">
        <v>449</v>
      </c>
      <c r="W23" s="287">
        <v>444</v>
      </c>
      <c r="X23" s="287">
        <v>460</v>
      </c>
      <c r="Y23" s="287">
        <v>462</v>
      </c>
      <c r="Z23" s="287">
        <v>462</v>
      </c>
      <c r="AA23" s="287">
        <v>463</v>
      </c>
      <c r="AB23" s="287">
        <v>475</v>
      </c>
      <c r="AC23" s="304">
        <v>469</v>
      </c>
      <c r="AD23" s="304">
        <v>477</v>
      </c>
      <c r="AE23" s="304">
        <v>480</v>
      </c>
    </row>
    <row r="24" spans="1:31" x14ac:dyDescent="0.2">
      <c r="A24" s="286" t="s">
        <v>4</v>
      </c>
      <c r="B24" s="287">
        <v>497</v>
      </c>
      <c r="C24" s="287">
        <v>497</v>
      </c>
      <c r="D24" s="287">
        <v>491</v>
      </c>
      <c r="E24" s="287">
        <v>492</v>
      </c>
      <c r="F24" s="287">
        <v>487</v>
      </c>
      <c r="G24" s="287">
        <v>484</v>
      </c>
      <c r="H24" s="287">
        <v>475</v>
      </c>
      <c r="I24" s="287">
        <v>485</v>
      </c>
      <c r="J24" s="287">
        <v>486</v>
      </c>
      <c r="K24" s="287">
        <v>486</v>
      </c>
      <c r="L24" s="287">
        <v>476</v>
      </c>
      <c r="M24" s="287">
        <v>481</v>
      </c>
      <c r="N24" s="287">
        <v>478</v>
      </c>
      <c r="O24" s="287">
        <v>488</v>
      </c>
      <c r="P24" s="287">
        <v>480</v>
      </c>
      <c r="Q24" s="287">
        <v>486</v>
      </c>
      <c r="R24" s="287">
        <v>483</v>
      </c>
      <c r="S24" s="287">
        <v>483</v>
      </c>
      <c r="T24" s="287">
        <v>479</v>
      </c>
      <c r="U24" s="287">
        <v>477</v>
      </c>
      <c r="V24" s="287">
        <v>475</v>
      </c>
      <c r="W24" s="287">
        <v>481</v>
      </c>
      <c r="X24" s="287">
        <v>482</v>
      </c>
      <c r="Y24" s="287">
        <v>496</v>
      </c>
      <c r="Z24" s="287">
        <v>507</v>
      </c>
      <c r="AA24" s="287">
        <v>496</v>
      </c>
      <c r="AB24" s="287">
        <v>496</v>
      </c>
      <c r="AC24" s="304">
        <v>509</v>
      </c>
      <c r="AD24" s="304">
        <v>506</v>
      </c>
      <c r="AE24" s="304">
        <v>516</v>
      </c>
    </row>
    <row r="25" spans="1:31" x14ac:dyDescent="0.2">
      <c r="A25" s="286" t="s">
        <v>13</v>
      </c>
      <c r="B25" s="287">
        <v>492</v>
      </c>
      <c r="C25" s="287">
        <v>492</v>
      </c>
      <c r="D25" s="287">
        <v>489</v>
      </c>
      <c r="E25" s="287">
        <v>484</v>
      </c>
      <c r="F25" s="287">
        <v>483</v>
      </c>
      <c r="G25" s="287">
        <v>481</v>
      </c>
      <c r="H25" s="287">
        <v>481</v>
      </c>
      <c r="I25" s="287">
        <v>481</v>
      </c>
      <c r="J25" s="287">
        <v>478</v>
      </c>
      <c r="K25" s="287">
        <v>477</v>
      </c>
      <c r="L25" s="287">
        <v>476</v>
      </c>
      <c r="M25" s="287">
        <v>470</v>
      </c>
      <c r="N25" s="287">
        <v>473</v>
      </c>
      <c r="O25" s="287">
        <v>472</v>
      </c>
      <c r="P25" s="287">
        <v>474</v>
      </c>
      <c r="Q25" s="287">
        <v>470</v>
      </c>
      <c r="R25" s="287">
        <v>467</v>
      </c>
      <c r="S25" s="287">
        <v>463</v>
      </c>
      <c r="T25" s="287">
        <v>463</v>
      </c>
      <c r="U25" s="287">
        <v>460</v>
      </c>
      <c r="V25" s="287">
        <v>468</v>
      </c>
      <c r="W25" s="287">
        <v>467</v>
      </c>
      <c r="X25" s="287">
        <v>463</v>
      </c>
      <c r="Y25" s="287">
        <v>461</v>
      </c>
      <c r="Z25" s="287">
        <v>465</v>
      </c>
      <c r="AA25" s="287">
        <v>467</v>
      </c>
      <c r="AB25" s="287">
        <v>467</v>
      </c>
      <c r="AC25" s="304">
        <v>470</v>
      </c>
      <c r="AD25" s="304">
        <v>470</v>
      </c>
      <c r="AE25" s="304">
        <v>472</v>
      </c>
    </row>
    <row r="26" spans="1:31" x14ac:dyDescent="0.2">
      <c r="A26" s="286" t="s">
        <v>361</v>
      </c>
      <c r="B26" s="287">
        <v>449</v>
      </c>
      <c r="C26" s="287">
        <v>449</v>
      </c>
      <c r="D26" s="287">
        <v>406</v>
      </c>
      <c r="E26" s="287">
        <v>412</v>
      </c>
      <c r="F26" s="287">
        <v>419</v>
      </c>
      <c r="G26" s="287">
        <v>425</v>
      </c>
      <c r="H26" s="287">
        <v>431</v>
      </c>
      <c r="I26" s="287">
        <v>439</v>
      </c>
      <c r="J26" s="287">
        <v>444</v>
      </c>
      <c r="K26" s="287">
        <v>451</v>
      </c>
      <c r="L26" s="287">
        <v>458</v>
      </c>
      <c r="M26" s="287">
        <v>455</v>
      </c>
      <c r="N26" s="287">
        <v>466</v>
      </c>
      <c r="O26" s="287">
        <v>476</v>
      </c>
      <c r="P26" s="287">
        <v>479</v>
      </c>
      <c r="Q26" s="287">
        <v>482</v>
      </c>
      <c r="R26" s="287">
        <v>480</v>
      </c>
      <c r="S26" s="287">
        <v>493</v>
      </c>
      <c r="T26" s="287">
        <v>509</v>
      </c>
      <c r="U26" s="287">
        <v>504</v>
      </c>
      <c r="V26" s="287">
        <v>515</v>
      </c>
      <c r="W26" s="287">
        <v>512</v>
      </c>
      <c r="X26" s="287">
        <v>506</v>
      </c>
      <c r="Y26" s="323">
        <v>433</v>
      </c>
      <c r="Z26" s="359"/>
      <c r="AA26" s="359"/>
      <c r="AB26" s="359"/>
      <c r="AC26" s="359"/>
      <c r="AD26" s="359">
        <v>0</v>
      </c>
      <c r="AE26" s="359">
        <v>0</v>
      </c>
    </row>
    <row r="27" spans="1:31" x14ac:dyDescent="0.2">
      <c r="A27" s="286" t="s">
        <v>6</v>
      </c>
      <c r="B27" s="287">
        <v>330</v>
      </c>
      <c r="C27" s="287">
        <v>331</v>
      </c>
      <c r="D27" s="287">
        <v>333</v>
      </c>
      <c r="E27" s="287">
        <v>335</v>
      </c>
      <c r="F27" s="287">
        <v>337</v>
      </c>
      <c r="G27" s="287">
        <v>327</v>
      </c>
      <c r="H27" s="287">
        <v>311</v>
      </c>
      <c r="I27" s="287">
        <v>304</v>
      </c>
      <c r="J27" s="287">
        <v>306</v>
      </c>
      <c r="K27" s="287">
        <v>308</v>
      </c>
      <c r="L27" s="287">
        <v>300</v>
      </c>
      <c r="M27" s="287">
        <v>300</v>
      </c>
      <c r="N27" s="287">
        <v>297</v>
      </c>
      <c r="O27" s="287">
        <v>296</v>
      </c>
      <c r="P27" s="287">
        <v>303</v>
      </c>
      <c r="Q27" s="287">
        <v>304</v>
      </c>
      <c r="R27" s="287">
        <v>302</v>
      </c>
      <c r="S27" s="287">
        <v>305</v>
      </c>
      <c r="T27" s="287">
        <v>312</v>
      </c>
      <c r="U27" s="287">
        <v>315</v>
      </c>
      <c r="V27" s="287">
        <v>304</v>
      </c>
      <c r="W27" s="287">
        <v>304</v>
      </c>
      <c r="X27" s="287">
        <v>365</v>
      </c>
      <c r="Y27" s="287">
        <v>352</v>
      </c>
      <c r="Z27" s="287">
        <v>357</v>
      </c>
      <c r="AA27" s="287">
        <v>354</v>
      </c>
      <c r="AB27" s="287">
        <v>369</v>
      </c>
      <c r="AC27" s="304">
        <v>359</v>
      </c>
      <c r="AD27" s="304">
        <v>369</v>
      </c>
      <c r="AE27" s="304">
        <v>372</v>
      </c>
    </row>
    <row r="28" spans="1:31" x14ac:dyDescent="0.2">
      <c r="A28" s="161" t="s">
        <v>360</v>
      </c>
      <c r="B28" s="287"/>
      <c r="C28" s="287"/>
      <c r="D28" s="287"/>
      <c r="E28" s="287"/>
      <c r="F28" s="287"/>
      <c r="G28" s="287"/>
      <c r="H28" s="287"/>
      <c r="I28" s="287"/>
      <c r="J28" s="287"/>
      <c r="K28" s="287"/>
      <c r="L28" s="287"/>
      <c r="M28" s="287"/>
      <c r="N28" s="287"/>
      <c r="O28" s="287"/>
      <c r="P28" s="287"/>
      <c r="Q28" s="287"/>
      <c r="R28" s="287"/>
      <c r="S28" s="287"/>
      <c r="T28" s="287"/>
      <c r="U28" s="287">
        <v>2661</v>
      </c>
      <c r="V28" s="287">
        <v>2436</v>
      </c>
      <c r="W28" s="287">
        <v>2353</v>
      </c>
      <c r="X28" s="287">
        <v>2372</v>
      </c>
      <c r="Y28" s="287">
        <v>2427</v>
      </c>
      <c r="Z28" s="287">
        <v>2713</v>
      </c>
      <c r="AA28" s="287">
        <v>2592</v>
      </c>
      <c r="AB28" s="287">
        <v>2503</v>
      </c>
      <c r="AC28" s="304">
        <v>2484</v>
      </c>
      <c r="AD28" s="304">
        <v>2430</v>
      </c>
      <c r="AE28" s="304">
        <v>2409</v>
      </c>
    </row>
    <row r="29" spans="1:31" x14ac:dyDescent="0.2">
      <c r="A29" s="286" t="s">
        <v>310</v>
      </c>
      <c r="B29" s="287"/>
      <c r="C29" s="287"/>
      <c r="D29" s="287"/>
      <c r="E29" s="287"/>
      <c r="F29" s="287"/>
      <c r="G29" s="287"/>
      <c r="H29" s="287"/>
      <c r="I29" s="287"/>
      <c r="J29" s="287"/>
      <c r="K29" s="287"/>
      <c r="L29" s="287"/>
      <c r="M29" s="287"/>
      <c r="N29" s="287"/>
      <c r="O29" s="287"/>
      <c r="P29" s="287"/>
      <c r="Q29" s="287"/>
      <c r="R29" s="287"/>
      <c r="S29" s="287"/>
      <c r="T29" s="287"/>
      <c r="U29" s="287">
        <v>160</v>
      </c>
      <c r="V29" s="287">
        <v>149</v>
      </c>
      <c r="W29" s="287">
        <v>146</v>
      </c>
      <c r="X29" s="359"/>
      <c r="Y29" s="359"/>
      <c r="Z29" s="359"/>
      <c r="AA29" s="359"/>
      <c r="AB29" s="359"/>
      <c r="AC29" s="359"/>
      <c r="AD29" s="359"/>
      <c r="AE29" s="359"/>
    </row>
    <row r="30" spans="1:31" x14ac:dyDescent="0.2">
      <c r="A30" s="286" t="s">
        <v>311</v>
      </c>
      <c r="B30" s="287"/>
      <c r="C30" s="287"/>
      <c r="D30" s="287"/>
      <c r="E30" s="287"/>
      <c r="F30" s="287"/>
      <c r="G30" s="287"/>
      <c r="H30" s="287"/>
      <c r="I30" s="287"/>
      <c r="J30" s="287"/>
      <c r="K30" s="287"/>
      <c r="L30" s="287"/>
      <c r="M30" s="287"/>
      <c r="N30" s="287"/>
      <c r="O30" s="287"/>
      <c r="P30" s="287"/>
      <c r="Q30" s="287"/>
      <c r="R30" s="287"/>
      <c r="S30" s="287"/>
      <c r="T30" s="287"/>
      <c r="U30" s="287">
        <v>142</v>
      </c>
      <c r="V30" s="287">
        <v>136</v>
      </c>
      <c r="W30" s="287">
        <v>122</v>
      </c>
      <c r="X30" s="359"/>
      <c r="Y30" s="359"/>
      <c r="Z30" s="359"/>
      <c r="AA30" s="359"/>
      <c r="AB30" s="359"/>
      <c r="AC30" s="359"/>
      <c r="AD30" s="359"/>
      <c r="AE30" s="359"/>
    </row>
    <row r="31" spans="1:31" s="306" customFormat="1" x14ac:dyDescent="0.2">
      <c r="A31" s="288" t="s">
        <v>342</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v>370</v>
      </c>
      <c r="Z31" s="289">
        <v>352</v>
      </c>
      <c r="AA31" s="289">
        <v>319</v>
      </c>
      <c r="AB31" s="289">
        <v>291</v>
      </c>
      <c r="AC31" s="306">
        <v>252</v>
      </c>
      <c r="AD31" s="306">
        <v>226</v>
      </c>
      <c r="AE31" s="359"/>
    </row>
    <row r="32" spans="1:31" s="298" customFormat="1" ht="10.5" x14ac:dyDescent="0.25">
      <c r="A32" s="305"/>
      <c r="S32" s="324"/>
      <c r="T32" s="324"/>
      <c r="U32" s="324"/>
      <c r="V32" s="324"/>
      <c r="W32" s="324"/>
      <c r="X32" s="324"/>
      <c r="Y32" s="324"/>
      <c r="Z32" s="325"/>
      <c r="AA32" s="325"/>
      <c r="AB32" s="325"/>
    </row>
    <row r="33" spans="1:31" s="420" customFormat="1" ht="10.5" x14ac:dyDescent="0.25">
      <c r="A33" s="419" t="s">
        <v>406</v>
      </c>
      <c r="S33" s="421"/>
      <c r="T33" s="422"/>
      <c r="Y33" s="423"/>
    </row>
    <row r="34" spans="1:31" s="298" customFormat="1" ht="10.5" x14ac:dyDescent="0.25">
      <c r="A34" s="308"/>
    </row>
    <row r="35" spans="1:31" s="298" customFormat="1" ht="26.15" customHeight="1" x14ac:dyDescent="0.25">
      <c r="A35" s="311" t="s">
        <v>90</v>
      </c>
      <c r="B35" s="317" t="s">
        <v>14</v>
      </c>
      <c r="C35" s="317" t="s">
        <v>15</v>
      </c>
      <c r="D35" s="317" t="s">
        <v>16</v>
      </c>
      <c r="E35" s="317" t="s">
        <v>17</v>
      </c>
      <c r="F35" s="317" t="s">
        <v>18</v>
      </c>
      <c r="G35" s="317" t="s">
        <v>19</v>
      </c>
      <c r="H35" s="317" t="s">
        <v>20</v>
      </c>
      <c r="I35" s="317" t="s">
        <v>21</v>
      </c>
      <c r="J35" s="317" t="s">
        <v>22</v>
      </c>
      <c r="K35" s="317" t="s">
        <v>23</v>
      </c>
      <c r="L35" s="317" t="s">
        <v>24</v>
      </c>
      <c r="M35" s="317" t="s">
        <v>39</v>
      </c>
      <c r="N35" s="317" t="s">
        <v>41</v>
      </c>
      <c r="O35" s="317" t="s">
        <v>43</v>
      </c>
      <c r="P35" s="317" t="s">
        <v>110</v>
      </c>
      <c r="Q35" s="317" t="s">
        <v>113</v>
      </c>
      <c r="R35" s="317" t="s">
        <v>118</v>
      </c>
      <c r="S35" s="317" t="s">
        <v>120</v>
      </c>
      <c r="T35" s="317" t="s">
        <v>136</v>
      </c>
      <c r="U35" s="317" t="s">
        <v>296</v>
      </c>
      <c r="V35" s="317" t="s">
        <v>315</v>
      </c>
      <c r="W35" s="317" t="s">
        <v>319</v>
      </c>
      <c r="X35" s="317" t="s">
        <v>321</v>
      </c>
      <c r="Y35" s="317" t="s">
        <v>337</v>
      </c>
      <c r="Z35" s="317" t="s">
        <v>343</v>
      </c>
      <c r="AA35" s="317" t="s">
        <v>364</v>
      </c>
      <c r="AB35" s="317" t="s">
        <v>368</v>
      </c>
      <c r="AC35" s="317" t="s">
        <v>373</v>
      </c>
      <c r="AD35" s="317" t="s">
        <v>378</v>
      </c>
      <c r="AE35" s="317" t="s">
        <v>400</v>
      </c>
    </row>
    <row r="36" spans="1:31" s="70" customFormat="1" x14ac:dyDescent="0.2">
      <c r="A36" s="294" t="s">
        <v>88</v>
      </c>
      <c r="B36" s="67">
        <v>1790618</v>
      </c>
      <c r="C36" s="67">
        <v>1792351</v>
      </c>
      <c r="D36" s="290">
        <v>1796797</v>
      </c>
      <c r="E36" s="67">
        <v>1793390</v>
      </c>
      <c r="F36" s="67">
        <v>1811934</v>
      </c>
      <c r="G36" s="67">
        <v>1813361</v>
      </c>
      <c r="H36" s="290">
        <v>1822714</v>
      </c>
      <c r="I36" s="67">
        <v>1814187</v>
      </c>
      <c r="J36" s="67">
        <v>1825802</v>
      </c>
      <c r="K36" s="67">
        <v>1826484</v>
      </c>
      <c r="L36" s="290">
        <v>1830209</v>
      </c>
      <c r="M36" s="67">
        <v>1834374</v>
      </c>
      <c r="N36" s="67">
        <v>1836241</v>
      </c>
      <c r="O36" s="67">
        <v>1829508</v>
      </c>
      <c r="P36" s="290">
        <v>1855132</v>
      </c>
      <c r="Q36" s="67">
        <v>1844216</v>
      </c>
      <c r="R36" s="67">
        <v>1829535</v>
      </c>
      <c r="S36" s="67">
        <v>1898733</v>
      </c>
      <c r="T36" s="290">
        <v>1874804</v>
      </c>
      <c r="U36" s="67">
        <v>1850082</v>
      </c>
      <c r="V36" s="67">
        <v>1856339</v>
      </c>
      <c r="W36" s="67">
        <v>1857831</v>
      </c>
      <c r="X36" s="67">
        <v>1891064</v>
      </c>
      <c r="Y36" s="67">
        <v>2841018</v>
      </c>
      <c r="Z36" s="67">
        <v>2777951</v>
      </c>
      <c r="AA36" s="67">
        <v>2727011</v>
      </c>
      <c r="AB36" s="67">
        <v>2772342</v>
      </c>
      <c r="AC36" s="67">
        <v>2697773</v>
      </c>
      <c r="AD36" s="67">
        <v>2726284</v>
      </c>
      <c r="AE36" s="67">
        <v>2699292</v>
      </c>
    </row>
    <row r="37" spans="1:31" s="298" customFormat="1" ht="10.5" x14ac:dyDescent="0.25">
      <c r="A37" s="299" t="s">
        <v>9</v>
      </c>
      <c r="B37" s="69">
        <v>705391</v>
      </c>
      <c r="C37" s="69">
        <v>702583</v>
      </c>
      <c r="D37" s="297">
        <v>700917</v>
      </c>
      <c r="E37" s="69">
        <v>695257</v>
      </c>
      <c r="F37" s="69">
        <v>693779</v>
      </c>
      <c r="G37" s="69">
        <v>693232</v>
      </c>
      <c r="H37" s="297">
        <v>692525</v>
      </c>
      <c r="I37" s="69">
        <v>688456</v>
      </c>
      <c r="J37" s="69">
        <v>688498</v>
      </c>
      <c r="K37" s="69">
        <v>688431</v>
      </c>
      <c r="L37" s="297">
        <v>688547</v>
      </c>
      <c r="M37" s="69">
        <v>685116</v>
      </c>
      <c r="N37" s="69">
        <v>681743</v>
      </c>
      <c r="O37" s="69">
        <v>680882</v>
      </c>
      <c r="P37" s="297">
        <v>680031</v>
      </c>
      <c r="Q37" s="69">
        <v>675586</v>
      </c>
      <c r="R37" s="69">
        <v>667784</v>
      </c>
      <c r="S37" s="69">
        <v>672275</v>
      </c>
      <c r="T37" s="297">
        <v>668270</v>
      </c>
      <c r="U37" s="69">
        <v>666313</v>
      </c>
      <c r="V37" s="69">
        <v>669524</v>
      </c>
      <c r="W37" s="69">
        <v>674300</v>
      </c>
      <c r="X37" s="69">
        <v>675310</v>
      </c>
      <c r="Y37" s="69">
        <v>674374</v>
      </c>
      <c r="Z37" s="69">
        <v>678942</v>
      </c>
      <c r="AA37" s="69">
        <v>683923</v>
      </c>
      <c r="AB37" s="69">
        <v>687537</v>
      </c>
      <c r="AC37" s="69">
        <v>686838</v>
      </c>
      <c r="AD37" s="69">
        <v>688984</v>
      </c>
      <c r="AE37" s="69">
        <v>694273</v>
      </c>
    </row>
    <row r="38" spans="1:31" s="298" customFormat="1" ht="10.5" x14ac:dyDescent="0.25">
      <c r="A38" s="300" t="s">
        <v>11</v>
      </c>
      <c r="B38" s="321">
        <v>354050</v>
      </c>
      <c r="C38" s="321">
        <v>349156</v>
      </c>
      <c r="D38" s="291">
        <v>370839</v>
      </c>
      <c r="E38" s="321">
        <v>370596</v>
      </c>
      <c r="F38" s="321">
        <v>375769</v>
      </c>
      <c r="G38" s="321">
        <v>374754</v>
      </c>
      <c r="H38" s="291">
        <v>384685</v>
      </c>
      <c r="I38" s="321">
        <v>380883</v>
      </c>
      <c r="J38" s="321">
        <v>384513</v>
      </c>
      <c r="K38" s="321">
        <v>377284</v>
      </c>
      <c r="L38" s="291">
        <v>389465</v>
      </c>
      <c r="M38" s="321">
        <v>386733</v>
      </c>
      <c r="N38" s="321">
        <v>389069</v>
      </c>
      <c r="O38" s="321">
        <v>379862</v>
      </c>
      <c r="P38" s="291">
        <v>401748</v>
      </c>
      <c r="Q38" s="321">
        <v>396133</v>
      </c>
      <c r="R38" s="321">
        <v>387579</v>
      </c>
      <c r="S38" s="321">
        <v>455068</v>
      </c>
      <c r="T38" s="291">
        <v>417298</v>
      </c>
      <c r="U38" s="321">
        <v>411267</v>
      </c>
      <c r="V38" s="321">
        <v>409856</v>
      </c>
      <c r="W38" s="321">
        <v>405876</v>
      </c>
      <c r="X38" s="321">
        <v>415368</v>
      </c>
      <c r="Y38" s="321">
        <v>411650</v>
      </c>
      <c r="Z38" s="321">
        <v>409384</v>
      </c>
      <c r="AA38" s="321">
        <v>405964</v>
      </c>
      <c r="AB38" s="321">
        <v>412362</v>
      </c>
      <c r="AC38" s="321">
        <v>406844</v>
      </c>
      <c r="AD38" s="321">
        <v>410319</v>
      </c>
      <c r="AE38" s="321">
        <v>407585</v>
      </c>
    </row>
    <row r="39" spans="1:31" s="298" customFormat="1" ht="10.5" x14ac:dyDescent="0.25">
      <c r="A39" s="300" t="s">
        <v>3</v>
      </c>
      <c r="B39" s="321">
        <v>136499</v>
      </c>
      <c r="C39" s="321">
        <v>136699</v>
      </c>
      <c r="D39" s="291">
        <v>139524</v>
      </c>
      <c r="E39" s="321">
        <v>140894</v>
      </c>
      <c r="F39" s="321">
        <v>138343</v>
      </c>
      <c r="G39" s="321">
        <v>136963</v>
      </c>
      <c r="H39" s="291">
        <v>137210</v>
      </c>
      <c r="I39" s="321">
        <v>140317</v>
      </c>
      <c r="J39" s="321">
        <v>137206</v>
      </c>
      <c r="K39" s="321">
        <v>135948</v>
      </c>
      <c r="L39" s="291">
        <v>136021</v>
      </c>
      <c r="M39" s="321">
        <v>138751</v>
      </c>
      <c r="N39" s="321">
        <v>132882</v>
      </c>
      <c r="O39" s="321">
        <v>133389</v>
      </c>
      <c r="P39" s="291">
        <v>134256</v>
      </c>
      <c r="Q39" s="321">
        <v>136863</v>
      </c>
      <c r="R39" s="321">
        <v>136658</v>
      </c>
      <c r="S39" s="321">
        <v>135376</v>
      </c>
      <c r="T39" s="291">
        <v>136511</v>
      </c>
      <c r="U39" s="321">
        <v>129427</v>
      </c>
      <c r="V39" s="321">
        <v>128696</v>
      </c>
      <c r="W39" s="321">
        <v>128432</v>
      </c>
      <c r="X39" s="321">
        <v>129954</v>
      </c>
      <c r="Y39" s="321">
        <v>131241</v>
      </c>
      <c r="Z39" s="321">
        <v>131692</v>
      </c>
      <c r="AA39" s="321">
        <v>131880</v>
      </c>
      <c r="AB39" s="321">
        <v>138454</v>
      </c>
      <c r="AC39" s="321">
        <v>132532</v>
      </c>
      <c r="AD39" s="321">
        <v>132175</v>
      </c>
      <c r="AE39" s="321">
        <v>132152</v>
      </c>
    </row>
    <row r="40" spans="1:31" s="298" customFormat="1" ht="10.5" x14ac:dyDescent="0.25">
      <c r="A40" s="300" t="s">
        <v>4</v>
      </c>
      <c r="B40" s="321">
        <v>229342</v>
      </c>
      <c r="C40" s="321">
        <v>234727</v>
      </c>
      <c r="D40" s="291">
        <v>209254</v>
      </c>
      <c r="E40" s="321">
        <v>212584</v>
      </c>
      <c r="F40" s="321">
        <v>216502</v>
      </c>
      <c r="G40" s="321">
        <v>220444</v>
      </c>
      <c r="H40" s="291">
        <v>214558</v>
      </c>
      <c r="I40" s="321">
        <v>218308</v>
      </c>
      <c r="J40" s="321">
        <v>221709</v>
      </c>
      <c r="K40" s="321">
        <v>225863</v>
      </c>
      <c r="L40" s="291">
        <v>216389</v>
      </c>
      <c r="M40" s="321">
        <v>218729</v>
      </c>
      <c r="N40" s="321">
        <v>221794</v>
      </c>
      <c r="O40" s="321">
        <v>224423</v>
      </c>
      <c r="P40" s="291">
        <v>218455</v>
      </c>
      <c r="Q40" s="321">
        <v>221161</v>
      </c>
      <c r="R40" s="321">
        <v>220833</v>
      </c>
      <c r="S40" s="321">
        <v>211743</v>
      </c>
      <c r="T40" s="291">
        <v>214634</v>
      </c>
      <c r="U40" s="321">
        <v>215919</v>
      </c>
      <c r="V40" s="321">
        <v>217046</v>
      </c>
      <c r="W40" s="321">
        <v>219877</v>
      </c>
      <c r="X40" s="321">
        <v>213112</v>
      </c>
      <c r="Y40" s="321">
        <v>214729</v>
      </c>
      <c r="Z40" s="321">
        <v>217749</v>
      </c>
      <c r="AA40" s="321">
        <v>223860</v>
      </c>
      <c r="AB40" s="321">
        <v>211356</v>
      </c>
      <c r="AC40" s="321">
        <v>213985</v>
      </c>
      <c r="AD40" s="321">
        <v>215339</v>
      </c>
      <c r="AE40" s="321">
        <v>209958</v>
      </c>
    </row>
    <row r="41" spans="1:31" s="298" customFormat="1" ht="10.5" x14ac:dyDescent="0.25">
      <c r="A41" s="300" t="s">
        <v>13</v>
      </c>
      <c r="B41" s="321">
        <v>176229</v>
      </c>
      <c r="C41" s="321">
        <v>179397</v>
      </c>
      <c r="D41" s="291">
        <v>185315</v>
      </c>
      <c r="E41" s="321">
        <v>185360</v>
      </c>
      <c r="F41" s="321">
        <v>195223</v>
      </c>
      <c r="G41" s="321">
        <v>197424</v>
      </c>
      <c r="H41" s="291">
        <v>200497</v>
      </c>
      <c r="I41" s="321">
        <v>194327</v>
      </c>
      <c r="J41" s="321">
        <v>199420</v>
      </c>
      <c r="K41" s="321">
        <v>202324</v>
      </c>
      <c r="L41" s="291">
        <v>202632</v>
      </c>
      <c r="M41" s="321">
        <v>209791</v>
      </c>
      <c r="N41" s="321">
        <v>212655</v>
      </c>
      <c r="O41" s="321">
        <v>210473</v>
      </c>
      <c r="P41" s="291">
        <v>215633</v>
      </c>
      <c r="Q41" s="321">
        <v>211529</v>
      </c>
      <c r="R41" s="321">
        <v>212401</v>
      </c>
      <c r="S41" s="321">
        <v>218261</v>
      </c>
      <c r="T41" s="291">
        <v>231490</v>
      </c>
      <c r="U41" s="321">
        <v>222588</v>
      </c>
      <c r="V41" s="321">
        <v>217605</v>
      </c>
      <c r="W41" s="321">
        <v>217287</v>
      </c>
      <c r="X41" s="321">
        <v>230014</v>
      </c>
      <c r="Y41" s="321">
        <v>227662</v>
      </c>
      <c r="Z41" s="321">
        <v>246106</v>
      </c>
      <c r="AA41" s="321">
        <v>218318</v>
      </c>
      <c r="AB41" s="321">
        <v>225880</v>
      </c>
      <c r="AC41" s="321">
        <v>225866</v>
      </c>
      <c r="AD41" s="321">
        <v>227445</v>
      </c>
      <c r="AE41" s="321">
        <v>234229</v>
      </c>
    </row>
    <row r="42" spans="1:31" s="298" customFormat="1" ht="10.5" x14ac:dyDescent="0.25">
      <c r="A42" s="286" t="s">
        <v>361</v>
      </c>
      <c r="B42" s="321">
        <v>132558</v>
      </c>
      <c r="C42" s="321">
        <v>133098</v>
      </c>
      <c r="D42" s="291">
        <v>133095</v>
      </c>
      <c r="E42" s="321">
        <v>132436</v>
      </c>
      <c r="F42" s="321">
        <v>133939</v>
      </c>
      <c r="G42" s="321">
        <v>131197</v>
      </c>
      <c r="H42" s="291">
        <v>133351</v>
      </c>
      <c r="I42" s="321">
        <v>133437</v>
      </c>
      <c r="J42" s="321">
        <v>134556</v>
      </c>
      <c r="K42" s="321">
        <v>135430</v>
      </c>
      <c r="L42" s="291">
        <v>134974</v>
      </c>
      <c r="M42" s="321">
        <v>134196</v>
      </c>
      <c r="N42" s="321">
        <v>134459</v>
      </c>
      <c r="O42" s="321">
        <v>135747</v>
      </c>
      <c r="P42" s="291">
        <v>139492</v>
      </c>
      <c r="Q42" s="321">
        <v>138390</v>
      </c>
      <c r="R42" s="321">
        <v>140237</v>
      </c>
      <c r="S42" s="321">
        <v>141003</v>
      </c>
      <c r="T42" s="291">
        <v>141866</v>
      </c>
      <c r="U42" s="321">
        <v>139358</v>
      </c>
      <c r="V42" s="321">
        <v>145870</v>
      </c>
      <c r="W42" s="321">
        <v>142364</v>
      </c>
      <c r="X42" s="321">
        <v>142964</v>
      </c>
      <c r="Y42" s="321">
        <v>140835</v>
      </c>
      <c r="Z42" s="334"/>
      <c r="AA42" s="334"/>
      <c r="AB42" s="334"/>
      <c r="AC42" s="334"/>
      <c r="AD42" s="334"/>
      <c r="AE42" s="334"/>
    </row>
    <row r="43" spans="1:31" s="298" customFormat="1" ht="10.5" x14ac:dyDescent="0.25">
      <c r="A43" s="301" t="s">
        <v>6</v>
      </c>
      <c r="B43" s="293">
        <v>56549</v>
      </c>
      <c r="C43" s="293">
        <v>56691</v>
      </c>
      <c r="D43" s="292">
        <v>57853</v>
      </c>
      <c r="E43" s="293">
        <v>56263</v>
      </c>
      <c r="F43" s="293">
        <v>58379</v>
      </c>
      <c r="G43" s="293">
        <v>59347</v>
      </c>
      <c r="H43" s="292">
        <v>59888</v>
      </c>
      <c r="I43" s="293">
        <v>58459</v>
      </c>
      <c r="J43" s="293">
        <v>59900</v>
      </c>
      <c r="K43" s="293">
        <v>61204</v>
      </c>
      <c r="L43" s="292">
        <v>62181</v>
      </c>
      <c r="M43" s="293">
        <v>61058</v>
      </c>
      <c r="N43" s="293">
        <v>63639</v>
      </c>
      <c r="O43" s="293">
        <v>64732</v>
      </c>
      <c r="P43" s="292">
        <v>65517</v>
      </c>
      <c r="Q43" s="293">
        <v>64554</v>
      </c>
      <c r="R43" s="293">
        <v>64043</v>
      </c>
      <c r="S43" s="293">
        <v>65007</v>
      </c>
      <c r="T43" s="292">
        <v>64735</v>
      </c>
      <c r="U43" s="293">
        <v>65210</v>
      </c>
      <c r="V43" s="293">
        <v>67742</v>
      </c>
      <c r="W43" s="293">
        <v>69695</v>
      </c>
      <c r="X43" s="293">
        <v>84342</v>
      </c>
      <c r="Y43" s="293">
        <v>78762</v>
      </c>
      <c r="Z43" s="293">
        <v>81060</v>
      </c>
      <c r="AA43" s="293">
        <v>82572</v>
      </c>
      <c r="AB43" s="293">
        <v>84720</v>
      </c>
      <c r="AC43" s="293">
        <v>83078</v>
      </c>
      <c r="AD43" s="293">
        <v>85318</v>
      </c>
      <c r="AE43" s="293">
        <v>86745</v>
      </c>
    </row>
    <row r="44" spans="1:31" s="70" customFormat="1" x14ac:dyDescent="0.2">
      <c r="A44" s="161" t="s">
        <v>360</v>
      </c>
      <c r="B44" s="334"/>
      <c r="C44" s="334"/>
      <c r="D44" s="334"/>
      <c r="E44" s="334"/>
      <c r="F44" s="334"/>
      <c r="G44" s="334"/>
      <c r="H44" s="334"/>
      <c r="I44" s="334"/>
      <c r="J44" s="334"/>
      <c r="K44" s="334"/>
      <c r="L44" s="334"/>
      <c r="M44" s="334"/>
      <c r="N44" s="334"/>
      <c r="O44" s="334"/>
      <c r="P44" s="334"/>
      <c r="Q44" s="334"/>
      <c r="R44" s="321">
        <v>993320</v>
      </c>
      <c r="S44" s="321">
        <v>863012</v>
      </c>
      <c r="T44" s="291">
        <v>849791</v>
      </c>
      <c r="U44" s="321">
        <v>871331</v>
      </c>
      <c r="V44" s="321">
        <v>1031567</v>
      </c>
      <c r="W44" s="321">
        <v>878289</v>
      </c>
      <c r="X44" s="321">
        <v>975033</v>
      </c>
      <c r="Y44" s="321">
        <v>908996</v>
      </c>
      <c r="Z44" s="321">
        <v>962095</v>
      </c>
      <c r="AA44" s="321">
        <v>931535</v>
      </c>
      <c r="AB44" s="321">
        <v>972264</v>
      </c>
      <c r="AC44" s="321">
        <v>910666</v>
      </c>
      <c r="AD44" s="321">
        <v>929958</v>
      </c>
      <c r="AE44" s="321">
        <v>934350</v>
      </c>
    </row>
    <row r="45" spans="1:31" s="298" customFormat="1" ht="10.5" x14ac:dyDescent="0.25">
      <c r="A45" s="308" t="s">
        <v>334</v>
      </c>
      <c r="B45" s="320"/>
      <c r="C45" s="320"/>
      <c r="D45" s="320"/>
      <c r="E45" s="320"/>
      <c r="F45" s="320"/>
      <c r="G45" s="320"/>
      <c r="H45" s="320"/>
      <c r="I45" s="320"/>
      <c r="J45" s="320"/>
      <c r="K45" s="320"/>
      <c r="L45" s="320"/>
      <c r="M45" s="320"/>
      <c r="N45" s="320"/>
      <c r="O45" s="320"/>
      <c r="P45" s="320"/>
      <c r="Q45" s="320"/>
      <c r="R45" s="321">
        <v>45025</v>
      </c>
      <c r="S45" s="321">
        <v>45851</v>
      </c>
      <c r="T45" s="291">
        <v>46173</v>
      </c>
      <c r="U45" s="321">
        <v>46815</v>
      </c>
      <c r="V45" s="321">
        <v>47260</v>
      </c>
      <c r="W45" s="321">
        <v>47773</v>
      </c>
      <c r="X45" s="336"/>
      <c r="Y45" s="337"/>
      <c r="Z45" s="337"/>
      <c r="AA45" s="337"/>
      <c r="AB45" s="337"/>
      <c r="AC45" s="337"/>
      <c r="AD45" s="337"/>
      <c r="AE45" s="337"/>
    </row>
    <row r="46" spans="1:31" s="298" customFormat="1" ht="10.5" x14ac:dyDescent="0.25">
      <c r="A46" s="218" t="s">
        <v>335</v>
      </c>
      <c r="B46" s="326"/>
      <c r="C46" s="326"/>
      <c r="D46" s="326"/>
      <c r="E46" s="326"/>
      <c r="F46" s="326"/>
      <c r="G46" s="326"/>
      <c r="H46" s="326"/>
      <c r="I46" s="326"/>
      <c r="J46" s="326"/>
      <c r="K46" s="326"/>
      <c r="L46" s="326"/>
      <c r="M46" s="326"/>
      <c r="N46" s="326"/>
      <c r="O46" s="326"/>
      <c r="P46" s="326"/>
      <c r="Q46" s="326"/>
      <c r="R46" s="293">
        <v>32669</v>
      </c>
      <c r="S46" s="293">
        <v>30574</v>
      </c>
      <c r="T46" s="292">
        <v>30346</v>
      </c>
      <c r="U46" s="293">
        <v>27656</v>
      </c>
      <c r="V46" s="293">
        <v>27700</v>
      </c>
      <c r="W46" s="293">
        <v>27834</v>
      </c>
      <c r="X46" s="338"/>
      <c r="Y46" s="339"/>
      <c r="Z46" s="339"/>
      <c r="AA46" s="339"/>
      <c r="AB46" s="339"/>
      <c r="AC46" s="339"/>
      <c r="AD46" s="339"/>
      <c r="AE46" s="339"/>
    </row>
    <row r="47" spans="1:31" s="70" customFormat="1" x14ac:dyDescent="0.2">
      <c r="A47" s="308" t="s">
        <v>342</v>
      </c>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21">
        <v>52769</v>
      </c>
      <c r="Z47" s="321">
        <v>50923</v>
      </c>
      <c r="AA47" s="321">
        <v>48959</v>
      </c>
      <c r="AB47" s="321">
        <v>39769</v>
      </c>
      <c r="AC47" s="321">
        <v>37964</v>
      </c>
      <c r="AD47" s="321">
        <v>36746</v>
      </c>
      <c r="AE47" s="334"/>
    </row>
    <row r="48" spans="1:31" s="70" customFormat="1" x14ac:dyDescent="0.2">
      <c r="A48" s="308"/>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21"/>
      <c r="Z48" s="321"/>
      <c r="AA48" s="321"/>
      <c r="AB48" s="321"/>
    </row>
    <row r="49" spans="1:31" s="298" customFormat="1" ht="10.5" x14ac:dyDescent="0.25">
      <c r="A49" s="308" t="s">
        <v>405</v>
      </c>
      <c r="S49" s="304"/>
      <c r="T49" s="70"/>
      <c r="Y49" s="340"/>
    </row>
    <row r="50" spans="1:31" s="70" customFormat="1" x14ac:dyDescent="0.2">
      <c r="A50" s="308"/>
      <c r="B50" s="334"/>
      <c r="C50" s="334"/>
      <c r="D50" s="334"/>
      <c r="E50" s="334"/>
      <c r="F50" s="334"/>
      <c r="G50" s="334"/>
      <c r="H50" s="334"/>
      <c r="I50" s="334"/>
      <c r="J50" s="334"/>
      <c r="K50" s="334"/>
      <c r="L50" s="334"/>
      <c r="M50" s="334"/>
      <c r="N50" s="334"/>
      <c r="O50" s="334"/>
      <c r="P50" s="334"/>
      <c r="Q50" s="334"/>
      <c r="R50" s="334"/>
      <c r="S50" s="334"/>
      <c r="T50" s="334"/>
      <c r="U50" s="334"/>
      <c r="V50" s="334"/>
      <c r="W50" s="335"/>
      <c r="X50" s="335"/>
      <c r="Y50" s="321"/>
      <c r="Z50" s="321"/>
      <c r="AA50" s="321"/>
      <c r="AB50" s="321"/>
    </row>
    <row r="51" spans="1:31" s="298" customFormat="1" ht="10.5" x14ac:dyDescent="0.25">
      <c r="A51" s="305"/>
    </row>
    <row r="52" spans="1:31" s="313" customFormat="1" ht="27.75" customHeight="1" x14ac:dyDescent="0.35">
      <c r="A52" s="312" t="s">
        <v>91</v>
      </c>
      <c r="B52" s="318" t="s">
        <v>14</v>
      </c>
      <c r="C52" s="318" t="s">
        <v>15</v>
      </c>
      <c r="D52" s="318" t="s">
        <v>16</v>
      </c>
      <c r="E52" s="318" t="s">
        <v>17</v>
      </c>
      <c r="F52" s="318" t="s">
        <v>18</v>
      </c>
      <c r="G52" s="318" t="s">
        <v>19</v>
      </c>
      <c r="H52" s="318" t="s">
        <v>20</v>
      </c>
      <c r="I52" s="318" t="s">
        <v>21</v>
      </c>
      <c r="J52" s="318" t="s">
        <v>22</v>
      </c>
      <c r="K52" s="318" t="s">
        <v>23</v>
      </c>
      <c r="L52" s="318" t="s">
        <v>24</v>
      </c>
      <c r="M52" s="318" t="s">
        <v>39</v>
      </c>
      <c r="N52" s="317" t="s">
        <v>41</v>
      </c>
      <c r="O52" s="317" t="s">
        <v>43</v>
      </c>
      <c r="P52" s="317" t="s">
        <v>110</v>
      </c>
      <c r="Q52" s="317" t="s">
        <v>113</v>
      </c>
      <c r="R52" s="317" t="s">
        <v>117</v>
      </c>
      <c r="S52" s="317" t="s">
        <v>120</v>
      </c>
      <c r="T52" s="317" t="s">
        <v>136</v>
      </c>
      <c r="U52" s="317" t="s">
        <v>296</v>
      </c>
      <c r="V52" s="317" t="s">
        <v>315</v>
      </c>
      <c r="W52" s="317" t="s">
        <v>319</v>
      </c>
      <c r="X52" s="317" t="s">
        <v>321</v>
      </c>
      <c r="Y52" s="317" t="s">
        <v>337</v>
      </c>
      <c r="Z52" s="317" t="s">
        <v>343</v>
      </c>
      <c r="AA52" s="317" t="s">
        <v>364</v>
      </c>
      <c r="AB52" s="317" t="s">
        <v>368</v>
      </c>
      <c r="AC52" s="317" t="s">
        <v>373</v>
      </c>
      <c r="AD52" s="317" t="s">
        <v>378</v>
      </c>
      <c r="AE52" s="317" t="s">
        <v>400</v>
      </c>
    </row>
    <row r="53" spans="1:31" ht="10.5" x14ac:dyDescent="0.25">
      <c r="A53" s="305"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1" ht="12" x14ac:dyDescent="0.2">
      <c r="A54" s="308"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8" t="s">
        <v>313</v>
      </c>
      <c r="V54" s="268"/>
      <c r="W54" s="76"/>
      <c r="X54" s="76"/>
      <c r="Y54" s="76"/>
      <c r="Z54" s="76"/>
      <c r="AA54" s="76"/>
      <c r="AB54" s="76"/>
      <c r="AC54" s="399"/>
      <c r="AD54" s="399"/>
      <c r="AE54" s="399"/>
    </row>
    <row r="55" spans="1:31" s="307" customFormat="1" x14ac:dyDescent="0.2">
      <c r="A55" s="316"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400"/>
      <c r="AD55" s="400"/>
      <c r="AE55" s="400"/>
    </row>
    <row r="56" spans="1:31" ht="12.5" x14ac:dyDescent="0.25">
      <c r="A56" s="305"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99"/>
      <c r="AD56" s="399"/>
      <c r="AE56" s="399"/>
    </row>
    <row r="57" spans="1:31" x14ac:dyDescent="0.2">
      <c r="A57" s="308"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137</v>
      </c>
      <c r="U57" s="76" t="s">
        <v>137</v>
      </c>
      <c r="V57" s="76" t="s">
        <v>137</v>
      </c>
      <c r="W57" s="76" t="s">
        <v>137</v>
      </c>
      <c r="X57" s="76" t="s">
        <v>137</v>
      </c>
      <c r="Y57" s="76" t="s">
        <v>137</v>
      </c>
      <c r="Z57" s="76" t="s">
        <v>137</v>
      </c>
      <c r="AA57" s="76" t="s">
        <v>137</v>
      </c>
      <c r="AB57" s="76" t="s">
        <v>137</v>
      </c>
      <c r="AC57" s="76" t="s">
        <v>375</v>
      </c>
      <c r="AD57" s="76" t="s">
        <v>375</v>
      </c>
      <c r="AE57" s="76" t="s">
        <v>375</v>
      </c>
    </row>
    <row r="58" spans="1:31" s="307" customFormat="1" x14ac:dyDescent="0.2">
      <c r="A58" s="316"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row>
    <row r="59" spans="1:31" ht="10.5" x14ac:dyDescent="0.25">
      <c r="A59" s="305"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99"/>
      <c r="AD59" s="399"/>
      <c r="AE59" s="399"/>
    </row>
    <row r="60" spans="1:31" x14ac:dyDescent="0.2">
      <c r="A60" s="308"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362</v>
      </c>
      <c r="AA60" s="76" t="s">
        <v>362</v>
      </c>
      <c r="AB60" s="76" t="s">
        <v>362</v>
      </c>
      <c r="AC60" s="76" t="s">
        <v>362</v>
      </c>
      <c r="AD60" s="76" t="s">
        <v>362</v>
      </c>
      <c r="AE60" s="76" t="s">
        <v>362</v>
      </c>
    </row>
    <row r="61" spans="1:31" s="306" customFormat="1" x14ac:dyDescent="0.2">
      <c r="A61" s="315"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row>
    <row r="62" spans="1:31" x14ac:dyDescent="0.2">
      <c r="A62" s="304" t="s">
        <v>376</v>
      </c>
      <c r="S62" s="101"/>
    </row>
    <row r="63" spans="1:31" x14ac:dyDescent="0.2">
      <c r="A63" s="304" t="s">
        <v>314</v>
      </c>
      <c r="S63" s="101"/>
    </row>
  </sheetData>
  <hyperlinks>
    <hyperlink ref="L1" location="Cover!A1" display="Back" xr:uid="{1A6FC685-D721-4201-8D09-5EE371503CE6}"/>
    <hyperlink ref="M1" location="Cover!A1" display="Back" xr:uid="{2E501E74-AC04-4C75-8894-DB3DBF2A327D}"/>
    <hyperlink ref="N1" location="Cover!A1" display="Back" xr:uid="{6F2F6CB4-1913-4D20-AF60-A7E2EB4C2632}"/>
    <hyperlink ref="O1" location="Cover!A1" display="Back" xr:uid="{9AFADDA3-8B35-4714-A336-BAC2D3018EDA}"/>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65" t="s">
        <v>263</v>
      </c>
      <c r="C1" s="266"/>
      <c r="E1" s="145"/>
      <c r="F1" s="145"/>
      <c r="H1" s="145"/>
      <c r="I1" s="145"/>
      <c r="K1" s="145"/>
      <c r="L1" s="145"/>
    </row>
    <row r="2" spans="1:12" ht="16" customHeight="1" x14ac:dyDescent="0.25">
      <c r="A2" s="127"/>
    </row>
    <row r="3" spans="1:12" ht="53.25" customHeight="1" x14ac:dyDescent="0.25">
      <c r="A3" s="127"/>
      <c r="B3" s="13" t="s">
        <v>264</v>
      </c>
      <c r="C3" s="143" t="s">
        <v>139</v>
      </c>
      <c r="E3" s="13" t="s">
        <v>265</v>
      </c>
      <c r="F3" s="143" t="s">
        <v>139</v>
      </c>
      <c r="H3" s="13" t="s">
        <v>266</v>
      </c>
      <c r="I3" s="143" t="s">
        <v>139</v>
      </c>
      <c r="K3" s="13" t="s">
        <v>267</v>
      </c>
      <c r="L3" s="143" t="s">
        <v>139</v>
      </c>
    </row>
    <row r="4" spans="1:12" s="134" customFormat="1" ht="16" customHeight="1" x14ac:dyDescent="0.3">
      <c r="A4" s="136"/>
      <c r="B4" s="142" t="s">
        <v>167</v>
      </c>
      <c r="C4" s="207">
        <v>103</v>
      </c>
      <c r="E4" s="142" t="s">
        <v>167</v>
      </c>
      <c r="F4" s="207">
        <v>5.35</v>
      </c>
      <c r="H4" s="142" t="s">
        <v>167</v>
      </c>
      <c r="I4" s="207">
        <v>5.19</v>
      </c>
      <c r="K4" s="142" t="s">
        <v>167</v>
      </c>
      <c r="L4" s="207"/>
    </row>
    <row r="5" spans="1:12" s="134" customFormat="1" ht="16" customHeight="1" x14ac:dyDescent="0.3">
      <c r="A5" s="136"/>
      <c r="B5" s="142" t="s">
        <v>268</v>
      </c>
      <c r="C5" s="205">
        <v>41</v>
      </c>
      <c r="E5" s="142" t="s">
        <v>268</v>
      </c>
      <c r="F5" s="205">
        <v>1.5620000000000001</v>
      </c>
      <c r="H5" s="142" t="s">
        <v>268</v>
      </c>
      <c r="I5" s="205">
        <v>1.49</v>
      </c>
      <c r="K5" s="142" t="s">
        <v>268</v>
      </c>
      <c r="L5" s="205"/>
    </row>
    <row r="6" spans="1:12" s="134" customFormat="1" ht="16" customHeight="1" x14ac:dyDescent="0.3">
      <c r="A6" s="136"/>
      <c r="B6" s="140" t="s">
        <v>160</v>
      </c>
      <c r="C6" s="206"/>
      <c r="E6" s="140" t="s">
        <v>160</v>
      </c>
      <c r="F6" s="206"/>
      <c r="H6" s="140" t="s">
        <v>160</v>
      </c>
      <c r="I6" s="206"/>
      <c r="K6" s="140" t="s">
        <v>160</v>
      </c>
      <c r="L6" s="234">
        <f>6000/1000000</f>
        <v>6.0000000000000001E-3</v>
      </c>
    </row>
    <row r="7" spans="1:12" s="134" customFormat="1" ht="16" customHeight="1" x14ac:dyDescent="0.3">
      <c r="A7" s="136"/>
      <c r="B7" s="140" t="s">
        <v>156</v>
      </c>
      <c r="C7" s="206">
        <v>-98</v>
      </c>
      <c r="E7" s="140" t="s">
        <v>156</v>
      </c>
      <c r="F7" s="206">
        <v>-6.2320000000000002</v>
      </c>
      <c r="H7" s="140" t="s">
        <v>156</v>
      </c>
      <c r="I7" s="206">
        <v>-5.61</v>
      </c>
      <c r="K7" s="140" t="s">
        <v>156</v>
      </c>
      <c r="L7" s="206">
        <v>-0.246</v>
      </c>
    </row>
    <row r="8" spans="1:12" s="134" customFormat="1" ht="16" customHeight="1" x14ac:dyDescent="0.3">
      <c r="A8" s="136"/>
      <c r="B8" s="12" t="s">
        <v>269</v>
      </c>
      <c r="C8" s="150">
        <v>-9</v>
      </c>
      <c r="E8" s="12" t="s">
        <v>269</v>
      </c>
      <c r="F8" s="150">
        <v>-0.376</v>
      </c>
      <c r="H8" s="12" t="s">
        <v>269</v>
      </c>
      <c r="I8" s="150">
        <v>-0.89</v>
      </c>
      <c r="K8" s="12" t="s">
        <v>269</v>
      </c>
      <c r="L8" s="150"/>
    </row>
    <row r="9" spans="1:12" s="134" customFormat="1" ht="16" customHeight="1" x14ac:dyDescent="0.3">
      <c r="A9" s="136"/>
      <c r="B9" s="12" t="s">
        <v>150</v>
      </c>
      <c r="C9" s="150">
        <v>36</v>
      </c>
      <c r="E9" s="12" t="s">
        <v>150</v>
      </c>
      <c r="F9" s="150">
        <v>0.74</v>
      </c>
      <c r="H9" s="12" t="s">
        <v>150</v>
      </c>
      <c r="I9" s="150">
        <v>0.56000000000000005</v>
      </c>
      <c r="K9" s="12" t="s">
        <v>150</v>
      </c>
      <c r="L9" s="150"/>
    </row>
    <row r="10" spans="1:12" ht="16" customHeight="1" x14ac:dyDescent="0.3">
      <c r="B10" s="131" t="s">
        <v>243</v>
      </c>
      <c r="C10" s="203">
        <v>25</v>
      </c>
      <c r="E10" s="131" t="s">
        <v>243</v>
      </c>
      <c r="F10" s="203">
        <v>0.68100000000000005</v>
      </c>
      <c r="H10" s="131" t="s">
        <v>243</v>
      </c>
      <c r="I10" s="203">
        <v>0.50700000000000001</v>
      </c>
      <c r="K10" s="131" t="s">
        <v>243</v>
      </c>
      <c r="L10" s="235">
        <v>0.01</v>
      </c>
    </row>
    <row r="11" spans="1:12" ht="16" customHeight="1" x14ac:dyDescent="0.3">
      <c r="C11" s="202"/>
      <c r="F11" s="202"/>
      <c r="I11" s="202"/>
      <c r="L11" s="202"/>
    </row>
    <row r="12" spans="1:12" ht="38.25" customHeight="1" x14ac:dyDescent="0.3">
      <c r="B12" s="265" t="s">
        <v>270</v>
      </c>
      <c r="C12" s="145"/>
      <c r="E12" s="145"/>
      <c r="F12" s="145"/>
      <c r="H12" s="145"/>
      <c r="I12" s="145"/>
      <c r="K12" s="145"/>
      <c r="L12" s="145"/>
    </row>
    <row r="14" spans="1:12" ht="16" customHeight="1" x14ac:dyDescent="0.3">
      <c r="B14" s="13" t="s">
        <v>271</v>
      </c>
      <c r="C14" s="236">
        <v>44196</v>
      </c>
      <c r="E14" s="13" t="s">
        <v>265</v>
      </c>
      <c r="F14" s="236">
        <v>44196</v>
      </c>
      <c r="H14" s="13" t="s">
        <v>266</v>
      </c>
      <c r="I14" s="236">
        <v>44196</v>
      </c>
      <c r="K14" s="13" t="s">
        <v>266</v>
      </c>
      <c r="L14" s="236">
        <v>44196</v>
      </c>
    </row>
    <row r="15" spans="1:12" ht="16" customHeight="1" x14ac:dyDescent="0.3">
      <c r="B15" s="226" t="s">
        <v>207</v>
      </c>
      <c r="C15" s="237"/>
      <c r="E15" s="226" t="s">
        <v>207</v>
      </c>
      <c r="F15" s="226"/>
      <c r="H15" s="226" t="s">
        <v>207</v>
      </c>
      <c r="I15" s="226"/>
      <c r="K15" s="226" t="s">
        <v>207</v>
      </c>
      <c r="L15" s="226"/>
    </row>
    <row r="16" spans="1:12" ht="16" customHeight="1" x14ac:dyDescent="0.3">
      <c r="B16" s="11" t="s">
        <v>202</v>
      </c>
      <c r="C16" s="222">
        <v>1630</v>
      </c>
      <c r="E16" s="11" t="s">
        <v>202</v>
      </c>
      <c r="F16" s="222">
        <f>155385/1000</f>
        <v>155.38499999999999</v>
      </c>
      <c r="H16" s="11" t="s">
        <v>202</v>
      </c>
      <c r="I16" s="222">
        <v>104</v>
      </c>
      <c r="K16" s="11" t="s">
        <v>272</v>
      </c>
      <c r="L16" s="222">
        <v>1.298</v>
      </c>
    </row>
    <row r="17" spans="2:12" ht="16" customHeight="1" x14ac:dyDescent="0.3">
      <c r="B17" s="213" t="s">
        <v>190</v>
      </c>
      <c r="C17" s="211">
        <v>3907</v>
      </c>
      <c r="E17" s="213" t="s">
        <v>190</v>
      </c>
      <c r="F17" s="211">
        <f>235749/1000</f>
        <v>235.749</v>
      </c>
      <c r="H17" s="213" t="s">
        <v>190</v>
      </c>
      <c r="I17" s="211">
        <v>154.30000000000001</v>
      </c>
      <c r="K17" s="213" t="s">
        <v>190</v>
      </c>
      <c r="L17" s="211">
        <v>1.482</v>
      </c>
    </row>
    <row r="18" spans="2:12" ht="16" customHeight="1" x14ac:dyDescent="0.3">
      <c r="B18" s="9"/>
      <c r="C18" s="124"/>
      <c r="E18" s="9"/>
      <c r="F18" s="124"/>
      <c r="H18" s="9"/>
      <c r="I18" s="124"/>
      <c r="K18" s="9"/>
      <c r="L18" s="124"/>
    </row>
    <row r="19" spans="2:12" ht="16" customHeight="1" x14ac:dyDescent="0.3">
      <c r="B19" s="220" t="s">
        <v>189</v>
      </c>
      <c r="C19" s="219"/>
      <c r="E19" s="220" t="s">
        <v>189</v>
      </c>
      <c r="F19" s="219"/>
      <c r="H19" s="220" t="s">
        <v>189</v>
      </c>
      <c r="I19" s="219"/>
      <c r="K19" s="220" t="s">
        <v>189</v>
      </c>
      <c r="L19" s="219"/>
    </row>
    <row r="20" spans="2:12" ht="16" customHeight="1" x14ac:dyDescent="0.3">
      <c r="B20" s="11" t="s">
        <v>0</v>
      </c>
      <c r="C20" s="217">
        <v>3194</v>
      </c>
      <c r="E20" s="11" t="s">
        <v>0</v>
      </c>
      <c r="F20" s="217">
        <f>152689/1000</f>
        <v>152.68899999999999</v>
      </c>
      <c r="H20" s="11" t="s">
        <v>0</v>
      </c>
      <c r="I20" s="217">
        <f>119900/1000</f>
        <v>119.9</v>
      </c>
      <c r="K20" s="11"/>
      <c r="L20" s="217"/>
    </row>
    <row r="21" spans="2:12" ht="16" customHeight="1" x14ac:dyDescent="0.3">
      <c r="B21" s="216" t="s">
        <v>181</v>
      </c>
      <c r="C21" s="214"/>
      <c r="E21" s="216" t="s">
        <v>181</v>
      </c>
      <c r="F21" s="214"/>
      <c r="H21" s="216" t="s">
        <v>181</v>
      </c>
      <c r="I21" s="214"/>
      <c r="K21" s="216" t="s">
        <v>181</v>
      </c>
      <c r="L21" s="214"/>
    </row>
    <row r="22" spans="2:12" ht="16" customHeight="1" x14ac:dyDescent="0.3">
      <c r="B22" s="213" t="s">
        <v>179</v>
      </c>
      <c r="C22" s="211">
        <v>630</v>
      </c>
      <c r="E22" s="213" t="s">
        <v>179</v>
      </c>
      <c r="F22" s="211">
        <f>32077/1000</f>
        <v>32.076999999999998</v>
      </c>
      <c r="H22" s="213" t="s">
        <v>179</v>
      </c>
      <c r="I22" s="211">
        <v>21.6</v>
      </c>
      <c r="K22" s="213" t="s">
        <v>179</v>
      </c>
      <c r="L22" s="211">
        <v>1.341</v>
      </c>
    </row>
    <row r="23" spans="2:12" ht="16" customHeight="1" x14ac:dyDescent="0.3">
      <c r="B23" s="213" t="s">
        <v>178</v>
      </c>
      <c r="C23" s="211">
        <v>3907</v>
      </c>
      <c r="E23" s="213" t="s">
        <v>178</v>
      </c>
      <c r="F23" s="211">
        <f>235749/1000</f>
        <v>235.749</v>
      </c>
      <c r="H23" s="213" t="s">
        <v>178</v>
      </c>
      <c r="I23" s="211">
        <v>154.30000000000001</v>
      </c>
      <c r="K23" s="213" t="s">
        <v>178</v>
      </c>
      <c r="L23" s="211">
        <v>1.482</v>
      </c>
    </row>
    <row r="25" spans="2:12" ht="38.25" customHeight="1" x14ac:dyDescent="0.3">
      <c r="B25" s="267" t="s">
        <v>273</v>
      </c>
      <c r="C25" s="145"/>
      <c r="E25" s="145"/>
      <c r="F25" s="145"/>
      <c r="H25" s="145"/>
      <c r="I25" s="145"/>
      <c r="K25" s="145"/>
      <c r="L25" s="145"/>
    </row>
    <row r="26" spans="2:12" ht="16" customHeight="1" x14ac:dyDescent="0.3">
      <c r="B26" s="13" t="s">
        <v>274</v>
      </c>
      <c r="C26" s="238"/>
      <c r="E26" s="13" t="s">
        <v>275</v>
      </c>
      <c r="F26" s="236"/>
      <c r="H26" s="13" t="s">
        <v>276</v>
      </c>
      <c r="I26" s="236"/>
      <c r="K26" s="13" t="s">
        <v>276</v>
      </c>
      <c r="L26" s="236"/>
    </row>
    <row r="27" spans="2:12" ht="10" customHeight="1" x14ac:dyDescent="0.3">
      <c r="B27" s="239" t="s">
        <v>125</v>
      </c>
      <c r="C27" s="249" t="s">
        <v>277</v>
      </c>
      <c r="E27" s="239" t="s">
        <v>125</v>
      </c>
      <c r="F27" s="244" t="s">
        <v>278</v>
      </c>
      <c r="H27" s="239" t="s">
        <v>125</v>
      </c>
      <c r="I27" s="244" t="s">
        <v>279</v>
      </c>
      <c r="K27" s="239" t="s">
        <v>125</v>
      </c>
      <c r="L27" s="244" t="s">
        <v>280</v>
      </c>
    </row>
    <row r="28" spans="2:12" ht="10" customHeight="1" x14ac:dyDescent="0.3">
      <c r="B28" s="240" t="s">
        <v>126</v>
      </c>
      <c r="C28" s="250" t="s">
        <v>281</v>
      </c>
      <c r="E28" s="240" t="s">
        <v>126</v>
      </c>
      <c r="F28" s="245" t="s">
        <v>282</v>
      </c>
      <c r="H28" s="240" t="s">
        <v>126</v>
      </c>
      <c r="I28" s="245" t="s">
        <v>280</v>
      </c>
      <c r="K28" s="240" t="s">
        <v>126</v>
      </c>
      <c r="L28" s="245"/>
    </row>
    <row r="29" spans="2:12" ht="10" customHeight="1" x14ac:dyDescent="0.3">
      <c r="B29" s="240" t="s">
        <v>283</v>
      </c>
      <c r="C29" s="250" t="s">
        <v>284</v>
      </c>
      <c r="E29" s="240" t="s">
        <v>283</v>
      </c>
      <c r="F29" s="245" t="s">
        <v>278</v>
      </c>
      <c r="H29" s="240" t="s">
        <v>283</v>
      </c>
      <c r="I29" s="245" t="s">
        <v>285</v>
      </c>
      <c r="K29" s="240" t="s">
        <v>283</v>
      </c>
      <c r="L29" s="245"/>
    </row>
    <row r="30" spans="2:12" ht="10" customHeight="1" x14ac:dyDescent="0.3">
      <c r="B30" s="240" t="s">
        <v>128</v>
      </c>
      <c r="C30" s="250" t="s">
        <v>286</v>
      </c>
      <c r="E30" s="240" t="s">
        <v>128</v>
      </c>
      <c r="F30" s="245" t="s">
        <v>287</v>
      </c>
      <c r="H30" s="240" t="s">
        <v>128</v>
      </c>
      <c r="I30" s="247">
        <v>0.84</v>
      </c>
      <c r="K30" s="240" t="s">
        <v>128</v>
      </c>
      <c r="L30" s="245" t="s">
        <v>288</v>
      </c>
    </row>
    <row r="31" spans="2:12" ht="10" customHeight="1" x14ac:dyDescent="0.3">
      <c r="B31" s="241" t="s">
        <v>130</v>
      </c>
      <c r="C31" s="251">
        <v>0.51</v>
      </c>
      <c r="E31" s="241" t="s">
        <v>130</v>
      </c>
      <c r="F31" s="246" t="s">
        <v>289</v>
      </c>
      <c r="H31" s="241" t="s">
        <v>130</v>
      </c>
      <c r="I31" s="248">
        <v>0.87</v>
      </c>
      <c r="K31" s="241" t="s">
        <v>130</v>
      </c>
      <c r="L31" s="246"/>
    </row>
    <row r="34" spans="2:5" ht="16" customHeight="1" x14ac:dyDescent="0.3">
      <c r="B34" s="242" t="s">
        <v>290</v>
      </c>
      <c r="E34" s="243" t="s">
        <v>291</v>
      </c>
    </row>
    <row r="35" spans="2:5" ht="16" customHeight="1" x14ac:dyDescent="0.3">
      <c r="B35" s="242" t="s">
        <v>292</v>
      </c>
    </row>
    <row r="36" spans="2:5" ht="16" customHeight="1" x14ac:dyDescent="0.3">
      <c r="B36" s="242" t="s">
        <v>293</v>
      </c>
    </row>
    <row r="37" spans="2:5" ht="16" customHeight="1" x14ac:dyDescent="0.3">
      <c r="B37" s="242" t="s">
        <v>294</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2023-11-09T08:22:09Z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